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Password="CDF4" lockStructure="1"/>
  <bookViews>
    <workbookView xWindow="480" yWindow="60" windowWidth="20730" windowHeight="11760"/>
  </bookViews>
  <sheets>
    <sheet name="Title" sheetId="6" r:id="rId1"/>
    <sheet name="Step 1 - The Problem" sheetId="1" r:id="rId2"/>
    <sheet name="Step 3 - The Value" sheetId="5" r:id="rId3"/>
  </sheets>
  <definedNames>
    <definedName name="_xlnm.Print_Area" localSheetId="1">'Step 1 - The Problem'!$B$2:$N$31</definedName>
    <definedName name="_xlnm.Print_Area" localSheetId="2">'Step 3 - The Value'!$C$2:$AH$31</definedName>
  </definedNames>
  <calcPr calcId="145621"/>
</workbook>
</file>

<file path=xl/calcChain.xml><?xml version="1.0" encoding="utf-8"?>
<calcChain xmlns="http://schemas.openxmlformats.org/spreadsheetml/2006/main">
  <c r="L20" i="1" l="1"/>
  <c r="F20" i="1"/>
  <c r="D19" i="5"/>
  <c r="E16" i="5" l="1"/>
  <c r="D38" i="5"/>
  <c r="D39" i="5" s="1"/>
  <c r="D40" i="5"/>
  <c r="D41" i="5" s="1"/>
  <c r="AF18" i="5"/>
  <c r="V18" i="5"/>
  <c r="Q18" i="5"/>
  <c r="H18" i="5"/>
  <c r="D16" i="5" l="1"/>
  <c r="Q19" i="5" s="1"/>
  <c r="D24" i="5"/>
  <c r="J28" i="1"/>
  <c r="J26" i="1"/>
  <c r="J24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D24" i="1"/>
  <c r="D28" i="1" s="1"/>
  <c r="D30" i="1" s="1"/>
  <c r="J30" i="1" l="1"/>
  <c r="D25" i="5"/>
  <c r="E25" i="5"/>
  <c r="Q20" i="5"/>
  <c r="Q22" i="5" s="1"/>
  <c r="Q21" i="5"/>
  <c r="D20" i="1"/>
  <c r="D28" i="5" l="1"/>
  <c r="D27" i="5"/>
  <c r="AE19" i="5"/>
  <c r="AE21" i="5" s="1"/>
  <c r="AC24" i="5" s="1"/>
  <c r="E28" i="5"/>
  <c r="F18" i="1"/>
  <c r="F19" i="1"/>
  <c r="F15" i="1"/>
  <c r="F11" i="1"/>
  <c r="F7" i="1"/>
  <c r="F13" i="1"/>
  <c r="F16" i="1"/>
  <c r="F8" i="1"/>
  <c r="F14" i="1"/>
  <c r="F10" i="1"/>
  <c r="F6" i="1"/>
  <c r="F17" i="1"/>
  <c r="F9" i="1"/>
  <c r="F12" i="1"/>
  <c r="AE20" i="5" l="1"/>
  <c r="AE22" i="5" s="1"/>
</calcChain>
</file>

<file path=xl/sharedStrings.xml><?xml version="1.0" encoding="utf-8"?>
<sst xmlns="http://schemas.openxmlformats.org/spreadsheetml/2006/main" count="115" uniqueCount="62">
  <si>
    <t>hours</t>
  </si>
  <si>
    <t>Total Shift Time</t>
  </si>
  <si>
    <t xml:space="preserve">Productive Time </t>
  </si>
  <si>
    <t>Wrench Time</t>
  </si>
  <si>
    <t>min</t>
  </si>
  <si>
    <t xml:space="preserve">Non-Productive Time </t>
  </si>
  <si>
    <t>Isolate or LO/TO</t>
  </si>
  <si>
    <t>Travel to/from worksite</t>
  </si>
  <si>
    <t>Get parts</t>
  </si>
  <si>
    <t>Get tools</t>
  </si>
  <si>
    <t>Clean up</t>
  </si>
  <si>
    <t>Paperwork</t>
  </si>
  <si>
    <t>Job Wrench Time</t>
  </si>
  <si>
    <t xml:space="preserve">Job Productive Time </t>
  </si>
  <si>
    <t>Non-Productive Job Time</t>
  </si>
  <si>
    <t xml:space="preserve">Total Job Time </t>
  </si>
  <si>
    <t>TIME TO DO THE ACTUAL JOB</t>
  </si>
  <si>
    <t xml:space="preserve">Step 1 - Highlight the Problem: Low Productivity </t>
  </si>
  <si>
    <t>Receiving instructions</t>
  </si>
  <si>
    <t>Authorized Breaks</t>
  </si>
  <si>
    <t>Idle time at job site</t>
  </si>
  <si>
    <t>Late Starts &amp; Early Quits</t>
  </si>
  <si>
    <t>Coordination delays</t>
  </si>
  <si>
    <t>Excessive Personal Time</t>
  </si>
  <si>
    <t>PRODUCTIVE TIME</t>
  </si>
  <si>
    <t>Step 3 - Demonstrate the Value of Work Management</t>
  </si>
  <si>
    <t>Current Productivity</t>
  </si>
  <si>
    <t>Number of Technicians</t>
  </si>
  <si>
    <t>Enter the productivity you expect to achieve with the implementation of work management. Experience shows this would typically be around 45% once work management is fully embedded. World class organisations achieve &gt;55%.</t>
  </si>
  <si>
    <t>Enter the number of technicians you have</t>
  </si>
  <si>
    <t>Planner : Technician Ratio</t>
  </si>
  <si>
    <t>Enter the number of hours in a normal shift</t>
  </si>
  <si>
    <t>Number of Planners</t>
  </si>
  <si>
    <t>Number of Schedulers</t>
  </si>
  <si>
    <t>Shift Duration in hrs</t>
  </si>
  <si>
    <t>Productive Hours per Week</t>
  </si>
  <si>
    <t>Productivity Increase</t>
  </si>
  <si>
    <t>Hourly Technician Rate</t>
  </si>
  <si>
    <t>Weeks per year</t>
  </si>
  <si>
    <t>Shifts per Week</t>
  </si>
  <si>
    <t>Productive Hours per Year</t>
  </si>
  <si>
    <t>Non-Productive Hours per Year</t>
  </si>
  <si>
    <t>Non-Productive Time per Year</t>
  </si>
  <si>
    <t>Productive Time per Year</t>
  </si>
  <si>
    <t>Productive Time</t>
  </si>
  <si>
    <t>Non-Productive Time</t>
  </si>
  <si>
    <t>Current Productive Time</t>
  </si>
  <si>
    <t>Productivity with Work Management</t>
  </si>
  <si>
    <t>The productivity gain from work management in your plant is worth:</t>
  </si>
  <si>
    <t>Enter the number of shifts per week</t>
  </si>
  <si>
    <t>Enter the number of weeks per year you operate</t>
  </si>
  <si>
    <t>Enter cost per hour of a technician</t>
  </si>
  <si>
    <t>Enter the number of Schedulers you intend to use. Normally 1 Scheduler per site is sufficient, but this does depend on what shift pattern you use.</t>
  </si>
  <si>
    <t>Number of remaining technicians to execute maintenance</t>
  </si>
  <si>
    <t>Number of planners you will use for your site. Experience shows an experienced planner should be to plan for 20 - 30 technician. If you are in a very reactive mode you may need to increase this ratio in the early months / years.</t>
  </si>
  <si>
    <t>Additional Productive Hours per Week</t>
  </si>
  <si>
    <t xml:space="preserve">ROAD to RELIABILITY™ </t>
  </si>
  <si>
    <t>Shift Productivity</t>
  </si>
  <si>
    <t>Productivity of a Typical Job</t>
  </si>
  <si>
    <t>Before Planning &amp; Scheduling</t>
  </si>
  <si>
    <t>After Planning &amp; Scheduling</t>
  </si>
  <si>
    <t>This should be the productivity you have established for you site in Step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</si>
</sst>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&quot;$&quot;#,##0.00"/>
    <numFmt numFmtId="166" formatCode="&quot;$&quot;#,##0"/>
  </numFmts>
  <fonts count="34">
    <font>
      <sz val="11"/>
      <color theme="1"/>
      <name val="Raleway"/>
      <family val="2"/>
      <scheme val="minor"/>
    </font>
    <font>
      <sz val="11"/>
      <color theme="1"/>
      <name val="Raleway"/>
      <family val="2"/>
      <scheme val="minor"/>
    </font>
    <font>
      <sz val="10"/>
      <name val="Segoe UI"/>
      <family val="2"/>
    </font>
    <font>
      <sz val="10"/>
      <color theme="0"/>
      <name val="Segoe UI"/>
      <family val="2"/>
    </font>
    <font>
      <b/>
      <sz val="18"/>
      <color theme="0"/>
      <name val="Segoe UI"/>
      <family val="2"/>
    </font>
    <font>
      <i/>
      <sz val="10"/>
      <color theme="0"/>
      <name val="Segoe UI"/>
      <family val="2"/>
    </font>
    <font>
      <b/>
      <sz val="18"/>
      <color theme="0"/>
      <name val="Roboto Condensed"/>
    </font>
    <font>
      <sz val="10"/>
      <name val="Raleway"/>
      <family val="2"/>
    </font>
    <font>
      <sz val="10"/>
      <color theme="0"/>
      <name val="Raleway"/>
      <family val="2"/>
    </font>
    <font>
      <sz val="10"/>
      <color rgb="FF1C1C1C"/>
      <name val="Raleway"/>
      <family val="2"/>
    </font>
    <font>
      <sz val="10"/>
      <color rgb="FF0187AC"/>
      <name val="Raleway"/>
      <family val="2"/>
    </font>
    <font>
      <i/>
      <sz val="9"/>
      <color rgb="FF1C1C1C"/>
      <name val="Raleway"/>
      <family val="2"/>
    </font>
    <font>
      <i/>
      <sz val="9"/>
      <name val="Raleway"/>
      <family val="2"/>
    </font>
    <font>
      <sz val="11"/>
      <color theme="1" tint="0.249977111117893"/>
      <name val="Raleway"/>
      <family val="2"/>
    </font>
    <font>
      <i/>
      <sz val="9"/>
      <color theme="1" tint="0.249977111117893"/>
      <name val="Raleway"/>
      <family val="2"/>
    </font>
    <font>
      <sz val="10"/>
      <color theme="1" tint="0.249977111117893"/>
      <name val="Raleway"/>
      <family val="2"/>
    </font>
    <font>
      <b/>
      <sz val="12"/>
      <color rgb="FF0187AC"/>
      <name val="Raleway"/>
      <family val="2"/>
    </font>
    <font>
      <b/>
      <sz val="11"/>
      <name val="Raleway"/>
      <family val="2"/>
    </font>
    <font>
      <b/>
      <sz val="10"/>
      <color rgb="FF1C1C1C"/>
      <name val="Raleway"/>
      <family val="2"/>
    </font>
    <font>
      <b/>
      <sz val="10"/>
      <color rgb="FF0187AC"/>
      <name val="Raleway"/>
      <family val="2"/>
    </font>
    <font>
      <i/>
      <sz val="10"/>
      <color theme="0"/>
      <name val="Raleway"/>
      <family val="2"/>
    </font>
    <font>
      <b/>
      <sz val="12"/>
      <color theme="0"/>
      <name val="Roboto Condensed"/>
    </font>
    <font>
      <b/>
      <sz val="14"/>
      <color theme="0"/>
      <name val="Roboto Condensed"/>
    </font>
    <font>
      <sz val="10"/>
      <color theme="5"/>
      <name val="Raleway"/>
      <family val="2"/>
    </font>
    <font>
      <i/>
      <sz val="8"/>
      <color rgb="FF1C1C1C"/>
      <name val="Raleway"/>
      <family val="2"/>
    </font>
    <font>
      <i/>
      <sz val="10"/>
      <color rgb="FF1C1C1C"/>
      <name val="Raleway"/>
      <family val="2"/>
    </font>
    <font>
      <b/>
      <sz val="10"/>
      <name val="Raleway"/>
      <family val="2"/>
    </font>
    <font>
      <b/>
      <sz val="14"/>
      <color rgb="FF1C1C1C"/>
      <name val="Raleway"/>
      <family val="2"/>
    </font>
    <font>
      <b/>
      <sz val="10"/>
      <color rgb="FF1C1C1C"/>
      <name val="Raleway"/>
    </font>
    <font>
      <b/>
      <sz val="18"/>
      <color theme="0"/>
      <name val="Roboto Condensed"/>
      <scheme val="major"/>
    </font>
    <font>
      <u/>
      <sz val="11"/>
      <color theme="10"/>
      <name val="Raleway"/>
      <family val="2"/>
      <scheme val="minor"/>
    </font>
    <font>
      <b/>
      <sz val="16"/>
      <color theme="10"/>
      <name val="Raleway"/>
      <scheme val="minor"/>
    </font>
    <font>
      <b/>
      <sz val="10"/>
      <color rgb="FF0187AC"/>
      <name val="Raleway"/>
    </font>
    <font>
      <b/>
      <sz val="10"/>
      <color theme="5"/>
      <name val="Raleway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 inden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indent="1"/>
    </xf>
    <xf numFmtId="9" fontId="10" fillId="2" borderId="9" xfId="3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9" fontId="10" fillId="0" borderId="9" xfId="3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left" vertical="center" wrapText="1" indent="1"/>
    </xf>
    <xf numFmtId="0" fontId="10" fillId="2" borderId="9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 wrapText="1" indent="1"/>
    </xf>
    <xf numFmtId="0" fontId="12" fillId="0" borderId="5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5" fontId="10" fillId="2" borderId="9" xfId="2" applyNumberFormat="1" applyFont="1" applyFill="1" applyBorder="1" applyAlignment="1" applyProtection="1">
      <alignment horizontal="center" vertical="center"/>
      <protection locked="0"/>
    </xf>
    <xf numFmtId="165" fontId="10" fillId="0" borderId="9" xfId="2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top" wrapText="1" indent="1"/>
    </xf>
    <xf numFmtId="3" fontId="15" fillId="3" borderId="9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 indent="1"/>
    </xf>
    <xf numFmtId="0" fontId="9" fillId="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left" vertical="center" wrapText="1" indent="1"/>
    </xf>
    <xf numFmtId="3" fontId="9" fillId="3" borderId="9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 indent="1"/>
    </xf>
    <xf numFmtId="0" fontId="18" fillId="0" borderId="0" xfId="0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indent="1"/>
    </xf>
    <xf numFmtId="0" fontId="15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indent="2"/>
    </xf>
    <xf numFmtId="9" fontId="20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indent="2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3" fillId="2" borderId="11" xfId="0" applyFont="1" applyFill="1" applyBorder="1" applyAlignment="1" applyProtection="1">
      <alignment horizontal="left" vertical="center" indent="1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9" fontId="24" fillId="0" borderId="5" xfId="3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left" vertical="center" inden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left" vertical="center" indent="1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left" vertical="center" indent="1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 indent="1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 indent="1"/>
    </xf>
    <xf numFmtId="164" fontId="1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9" fontId="25" fillId="0" borderId="7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8" fillId="0" borderId="0" xfId="0" applyFont="1" applyBorder="1" applyAlignment="1">
      <alignment horizontal="left" vertical="center" indent="1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9" fontId="26" fillId="4" borderId="0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28" fillId="0" borderId="0" xfId="0" applyFont="1" applyFill="1" applyBorder="1" applyAlignment="1">
      <alignment horizontal="left" vertical="center" indent="1"/>
    </xf>
    <xf numFmtId="1" fontId="28" fillId="0" borderId="0" xfId="0" applyNumberFormat="1" applyFont="1" applyFill="1" applyBorder="1" applyAlignment="1">
      <alignment horizontal="center" vertical="center"/>
    </xf>
    <xf numFmtId="9" fontId="19" fillId="0" borderId="9" xfId="3" applyFont="1" applyFill="1" applyBorder="1" applyAlignment="1">
      <alignment horizontal="center" vertical="center"/>
    </xf>
    <xf numFmtId="0" fontId="0" fillId="5" borderId="0" xfId="0" applyFill="1"/>
    <xf numFmtId="0" fontId="3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1" fillId="5" borderId="0" xfId="4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 indent="1"/>
    </xf>
    <xf numFmtId="0" fontId="21" fillId="5" borderId="15" xfId="0" applyFont="1" applyFill="1" applyBorder="1" applyAlignment="1">
      <alignment horizontal="left" vertical="center" indent="1"/>
    </xf>
    <xf numFmtId="0" fontId="21" fillId="5" borderId="16" xfId="0" applyFont="1" applyFill="1" applyBorder="1" applyAlignment="1">
      <alignment horizontal="left" vertical="center" indent="1"/>
    </xf>
    <xf numFmtId="0" fontId="21" fillId="5" borderId="17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top" wrapText="1" indent="1"/>
    </xf>
    <xf numFmtId="0" fontId="18" fillId="2" borderId="15" xfId="0" applyFont="1" applyFill="1" applyBorder="1" applyAlignment="1">
      <alignment horizontal="left" vertical="center" indent="1"/>
    </xf>
    <xf numFmtId="0" fontId="18" fillId="2" borderId="16" xfId="0" applyFont="1" applyFill="1" applyBorder="1" applyAlignment="1">
      <alignment horizontal="left" vertical="center" indent="1"/>
    </xf>
    <xf numFmtId="0" fontId="18" fillId="2" borderId="17" xfId="0" applyFont="1" applyFill="1" applyBorder="1" applyAlignment="1">
      <alignment horizontal="left" vertical="center" indent="1"/>
    </xf>
    <xf numFmtId="166" fontId="27" fillId="3" borderId="15" xfId="0" applyNumberFormat="1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166" fontId="9" fillId="3" borderId="15" xfId="0" applyNumberFormat="1" applyFont="1" applyFill="1" applyBorder="1" applyAlignment="1">
      <alignment horizontal="center" vertical="center"/>
    </xf>
    <xf numFmtId="166" fontId="9" fillId="3" borderId="16" xfId="0" applyNumberFormat="1" applyFont="1" applyFill="1" applyBorder="1" applyAlignment="1">
      <alignment horizontal="center" vertical="center"/>
    </xf>
    <xf numFmtId="166" fontId="9" fillId="3" borderId="17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top" wrapText="1" indent="1"/>
    </xf>
    <xf numFmtId="0" fontId="18" fillId="2" borderId="15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9" fontId="18" fillId="2" borderId="16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6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1"/>
    </xf>
    <xf numFmtId="0" fontId="12" fillId="3" borderId="5" xfId="0" applyFont="1" applyFill="1" applyBorder="1" applyAlignment="1">
      <alignment horizontal="left" vertical="top" wrapText="1" indent="1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31" fillId="5" borderId="0" xfId="4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9" fontId="18" fillId="2" borderId="17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 applyProtection="1">
      <alignment horizontal="center" vertical="center"/>
      <protection locked="0"/>
    </xf>
    <xf numFmtId="164" fontId="33" fillId="2" borderId="0" xfId="0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9">
    <dxf>
      <font>
        <color theme="0"/>
      </font>
      <fill>
        <patternFill>
          <bgColor theme="8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0187AC"/>
      <color rgb="FFFFC000"/>
      <color rgb="FF3C3C3C"/>
      <color rgb="FF1C1C1C"/>
      <color rgb="FFFF5050"/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/>
                </a:solidFill>
                <a:latin typeface="+mj-lt"/>
              </a:defRPr>
            </a:pPr>
            <a:r>
              <a:rPr lang="en-AU" sz="2400">
                <a:solidFill>
                  <a:schemeClr val="tx2"/>
                </a:solidFill>
                <a:latin typeface="+mj-lt"/>
              </a:rPr>
              <a:t>Shift Productivity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42598711822494"/>
          <c:y val="0.15404740079131907"/>
          <c:w val="0.71596480237162252"/>
          <c:h val="0.68497528107494021"/>
        </c:manualLayout>
      </c:layout>
      <c:pieChart>
        <c:varyColors val="1"/>
        <c:ser>
          <c:idx val="0"/>
          <c:order val="0"/>
          <c:spPr>
            <a:ln w="28575"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14"/>
            <c:bubble3D val="0"/>
            <c:explosion val="9"/>
            <c:spPr>
              <a:solidFill>
                <a:schemeClr val="accent5"/>
              </a:solidFill>
              <a:ln w="28575"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4.6709133155724203E-3"/>
                  <c:y val="1.9873532351372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232449297971919"/>
                  <c:y val="7.5621890547263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3203328133125351E-3"/>
                  <c:y val="6.1691542288557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7363494539781539E-2"/>
                  <c:y val="3.38308457711442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elete val="1"/>
            </c:dLbl>
            <c:txPr>
              <a:bodyPr/>
              <a:lstStyle/>
              <a:p>
                <a:pPr>
                  <a:defRPr>
                    <a:solidFill>
                      <a:srgbClr val="1C1C1C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'Step 1 - The Problem'!$C$6:$C$20</c:f>
              <c:strCache>
                <c:ptCount val="15"/>
                <c:pt idx="0">
                  <c:v>Receiving instructions</c:v>
                </c:pt>
                <c:pt idx="1">
                  <c:v>Isolate or LO/TO</c:v>
                </c:pt>
                <c:pt idx="2">
                  <c:v>Travel to/from worksite</c:v>
                </c:pt>
                <c:pt idx="3">
                  <c:v>Get parts</c:v>
                </c:pt>
                <c:pt idx="4">
                  <c:v>Get tools</c:v>
                </c:pt>
                <c:pt idx="5">
                  <c:v>Coordination delays</c:v>
                </c:pt>
                <c:pt idx="6">
                  <c:v>Authorized Breaks</c:v>
                </c:pt>
                <c:pt idx="7">
                  <c:v>Idle time at job site</c:v>
                </c:pt>
                <c:pt idx="8">
                  <c:v>Late Starts &amp; Early Quits</c:v>
                </c:pt>
                <c:pt idx="9">
                  <c:v>Clean up</c:v>
                </c:pt>
                <c:pt idx="10">
                  <c:v>Paperwork</c:v>
                </c:pt>
                <c:pt idx="11">
                  <c:v>Excessive Personal Time</c:v>
                </c:pt>
                <c:pt idx="14">
                  <c:v>PRODUCTIVE TIME</c:v>
                </c:pt>
              </c:strCache>
            </c:strRef>
          </c:cat>
          <c:val>
            <c:numRef>
              <c:f>'Step 1 - The Problem'!$D$6:$D$20</c:f>
              <c:numCache>
                <c:formatCode>General</c:formatCode>
                <c:ptCount val="15"/>
                <c:pt idx="0">
                  <c:v>20</c:v>
                </c:pt>
                <c:pt idx="1">
                  <c:v>30</c:v>
                </c:pt>
                <c:pt idx="2">
                  <c:v>90</c:v>
                </c:pt>
                <c:pt idx="3">
                  <c:v>60</c:v>
                </c:pt>
                <c:pt idx="4">
                  <c:v>30</c:v>
                </c:pt>
                <c:pt idx="5">
                  <c:v>30</c:v>
                </c:pt>
                <c:pt idx="6">
                  <c:v>60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4" formatCode="0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solidFill>
        <a:srgbClr val="1C1C1C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2400">
                <a:latin typeface="+mj-lt"/>
              </a:defRPr>
            </a:pPr>
            <a:r>
              <a:rPr lang="en-AU" sz="2400">
                <a:latin typeface="+mj-lt"/>
              </a:rPr>
              <a:t>Productivity of a Typical Job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42598711822494"/>
          <c:y val="0.15404740079131907"/>
          <c:w val="0.71596480237162252"/>
          <c:h val="0.68497528107494021"/>
        </c:manualLayout>
      </c:layout>
      <c:pieChart>
        <c:varyColors val="1"/>
        <c:ser>
          <c:idx val="0"/>
          <c:order val="0"/>
          <c:spPr>
            <a:ln w="28575">
              <a:solidFill>
                <a:schemeClr val="bg1">
                  <a:lumMod val="95000"/>
                </a:schemeClr>
              </a:solidFill>
            </a:ln>
          </c:spPr>
          <c:dPt>
            <c:idx val="14"/>
            <c:bubble3D val="0"/>
            <c:explosion val="9"/>
            <c:spPr>
              <a:solidFill>
                <a:schemeClr val="accent5"/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dLbl>
              <c:idx val="7"/>
              <c:layout>
                <c:manualLayout>
                  <c:x val="0.11232449297971919"/>
                  <c:y val="7.5621890547263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3203328133125351E-3"/>
                  <c:y val="6.1691542288557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7363494539781539E-2"/>
                  <c:y val="3.38308457711442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'Step 1 - The Problem'!$I$6:$I$20</c:f>
              <c:strCache>
                <c:ptCount val="15"/>
                <c:pt idx="0">
                  <c:v>Receiving instructions</c:v>
                </c:pt>
                <c:pt idx="1">
                  <c:v>Isolate or LO/TO</c:v>
                </c:pt>
                <c:pt idx="2">
                  <c:v>Travel to/from worksite</c:v>
                </c:pt>
                <c:pt idx="3">
                  <c:v>Get parts</c:v>
                </c:pt>
                <c:pt idx="4">
                  <c:v>Coordination delays</c:v>
                </c:pt>
                <c:pt idx="5">
                  <c:v>Authorized Breaks</c:v>
                </c:pt>
                <c:pt idx="6">
                  <c:v>Idle time at job site</c:v>
                </c:pt>
                <c:pt idx="7">
                  <c:v>Late Starts &amp; Early Quits</c:v>
                </c:pt>
                <c:pt idx="8">
                  <c:v>Clean up</c:v>
                </c:pt>
                <c:pt idx="9">
                  <c:v>Paperwork</c:v>
                </c:pt>
                <c:pt idx="10">
                  <c:v>Excessive Personal Time</c:v>
                </c:pt>
                <c:pt idx="14">
                  <c:v>TIME TO DO THE ACTUAL JOB</c:v>
                </c:pt>
              </c:strCache>
            </c:strRef>
          </c:cat>
          <c:val>
            <c:numRef>
              <c:f>'Step 1 - The Problem'!$J$6:$J$20</c:f>
              <c:numCache>
                <c:formatCode>General</c:formatCode>
                <c:ptCount val="15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5</c:v>
                </c:pt>
                <c:pt idx="1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solidFill>
        <a:srgbClr val="1C1C1C"/>
      </a:solidFill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40440137290565E-2"/>
          <c:y val="0.16936978383320067"/>
          <c:w val="0.80316091257823552"/>
          <c:h val="0.80069722879732053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chemeClr val="accent5"/>
              </a:solidFill>
              <a:ln w="285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 w="28575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'Step 3 - The Value'!$C$38:$C$39</c:f>
              <c:strCache>
                <c:ptCount val="2"/>
                <c:pt idx="0">
                  <c:v>Current Productive Time</c:v>
                </c:pt>
                <c:pt idx="1">
                  <c:v>Non-Productive Time</c:v>
                </c:pt>
              </c:strCache>
            </c:strRef>
          </c:cat>
          <c:val>
            <c:numRef>
              <c:f>'Step 3 - The Value'!$D$38:$D$39</c:f>
              <c:numCache>
                <c:formatCode>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effectLst/>
      </c:spPr>
    </c:plotArea>
    <c:legend>
      <c:legendPos val="t"/>
      <c:layout>
        <c:manualLayout>
          <c:xMode val="edge"/>
          <c:yMode val="edge"/>
          <c:x val="2.6341045830809613E-2"/>
          <c:y val="1.704916098970775E-2"/>
          <c:w val="0.94731790833838081"/>
          <c:h val="0.12331578184628766"/>
        </c:manualLayout>
      </c:layout>
      <c:overlay val="0"/>
      <c:txPr>
        <a:bodyPr/>
        <a:lstStyle/>
        <a:p>
          <a:pPr>
            <a:defRPr>
              <a:solidFill>
                <a:srgbClr val="1C1C1C"/>
              </a:solidFill>
              <a:latin typeface="Raleway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solidFill>
        <a:srgbClr val="1C1C1C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40440137290565E-2"/>
          <c:y val="0.16936978383320067"/>
          <c:w val="0.80316091257823552"/>
          <c:h val="0.80069722879732053"/>
        </c:manualLayout>
      </c:layout>
      <c:pieChart>
        <c:varyColors val="1"/>
        <c:ser>
          <c:idx val="0"/>
          <c:order val="0"/>
          <c:spPr>
            <a:solidFill>
              <a:srgbClr val="FF5050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txPr>
              <a:bodyPr/>
              <a:lstStyle/>
              <a:p>
                <a:pPr algn="ctr">
                  <a:defRPr lang="en-AU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'Step 3 - The Value'!$C$40:$C$41</c:f>
              <c:strCache>
                <c:ptCount val="2"/>
                <c:pt idx="0">
                  <c:v>Productive Time</c:v>
                </c:pt>
                <c:pt idx="1">
                  <c:v>Non-Productive Time</c:v>
                </c:pt>
              </c:strCache>
            </c:strRef>
          </c:cat>
          <c:val>
            <c:numRef>
              <c:f>'Step 3 - The Value'!$D$40:$D$41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t"/>
      <c:layout>
        <c:manualLayout>
          <c:xMode val="edge"/>
          <c:yMode val="edge"/>
          <c:x val="0.161725661215425"/>
          <c:y val="3.2030434397947449E-2"/>
          <c:w val="0.68475380577427825"/>
          <c:h val="0.1158250022118022"/>
        </c:manualLayout>
      </c:layout>
      <c:overlay val="0"/>
      <c:txPr>
        <a:bodyPr/>
        <a:lstStyle/>
        <a:p>
          <a:pPr>
            <a:defRPr sz="1000" b="0">
              <a:solidFill>
                <a:srgbClr val="1C1C1C"/>
              </a:solidFill>
              <a:latin typeface="Raleway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roadtoreliability.com/sell-planning-scheduling/" TargetMode="External"/><Relationship Id="rId7" Type="http://schemas.openxmlformats.org/officeDocument/2006/relationships/hyperlink" Target="#'Step 3 - The Value'!A1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hyperlink" Target="#'Step 1 - The Problem'!A1"/><Relationship Id="rId5" Type="http://schemas.openxmlformats.org/officeDocument/2006/relationships/image" Target="../media/image2.png"/><Relationship Id="rId4" Type="http://schemas.openxmlformats.org/officeDocument/2006/relationships/hyperlink" Target="https://roadtoreliability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roadtoreliability.com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roadtoreliability.com" TargetMode="Externa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351026</xdr:colOff>
      <xdr:row>48</xdr:row>
      <xdr:rowOff>0</xdr:rowOff>
    </xdr:to>
    <xdr:pic>
      <xdr:nvPicPr>
        <xdr:cNvPr id="2" name="Picture 1" descr="https://roadtoreliability.com/wp-content/uploads/2017/12/r2r_planning_scheduling_blue2-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8626" cy="868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571501</xdr:colOff>
      <xdr:row>0</xdr:row>
      <xdr:rowOff>9525</xdr:rowOff>
    </xdr:from>
    <xdr:to>
      <xdr:col>23</xdr:col>
      <xdr:colOff>1</xdr:colOff>
      <xdr:row>53</xdr:row>
      <xdr:rowOff>0</xdr:rowOff>
    </xdr:to>
    <xdr:sp macro="" textlink="">
      <xdr:nvSpPr>
        <xdr:cNvPr id="6" name="Rectangle 5"/>
        <xdr:cNvSpPr/>
      </xdr:nvSpPr>
      <xdr:spPr>
        <a:xfrm>
          <a:off x="8801101" y="9525"/>
          <a:ext cx="6972300" cy="9582150"/>
        </a:xfrm>
        <a:prstGeom prst="rect">
          <a:avLst/>
        </a:prstGeom>
        <a:gradFill flip="none" rotWithShape="1">
          <a:gsLst>
            <a:gs pos="0">
              <a:schemeClr val="accent2">
                <a:alpha val="0"/>
              </a:schemeClr>
            </a:gs>
            <a:gs pos="100000">
              <a:schemeClr val="accent2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0</xdr:col>
      <xdr:colOff>247650</xdr:colOff>
      <xdr:row>15</xdr:row>
      <xdr:rowOff>66675</xdr:rowOff>
    </xdr:from>
    <xdr:ext cx="9353550" cy="4638675"/>
    <xdr:sp macro="" textlink="">
      <xdr:nvSpPr>
        <xdr:cNvPr id="3" name="TextBox 2">
          <a:hlinkClick xmlns:r="http://schemas.openxmlformats.org/officeDocument/2006/relationships" r:id="rId3"/>
        </xdr:cNvPr>
        <xdr:cNvSpPr txBox="1"/>
      </xdr:nvSpPr>
      <xdr:spPr>
        <a:xfrm>
          <a:off x="247650" y="2781300"/>
          <a:ext cx="9353550" cy="4638675"/>
        </a:xfrm>
        <a:prstGeom prst="rect">
          <a:avLst/>
        </a:prstGeom>
        <a:solidFill>
          <a:schemeClr val="bg1">
            <a:alpha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2000" b="1">
              <a:solidFill>
                <a:schemeClr val="accent2"/>
              </a:solidFill>
              <a:effectLst/>
              <a:latin typeface="+mj-lt"/>
            </a:rPr>
            <a:t>	</a:t>
          </a:r>
        </a:p>
        <a:p>
          <a:endParaRPr lang="en-AU" sz="2000" b="1">
            <a:solidFill>
              <a:schemeClr val="accent2"/>
            </a:solidFill>
            <a:effectLst/>
            <a:latin typeface="+mj-lt"/>
          </a:endParaRPr>
        </a:p>
        <a:p>
          <a:r>
            <a:rPr lang="en-AU" sz="4000" b="1">
              <a:solidFill>
                <a:srgbClr val="0187AC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AU" sz="3600" b="1">
              <a:solidFill>
                <a:srgbClr val="0187AC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WRENCH TIME CALCULATOR </a:t>
          </a:r>
          <a:endParaRPr lang="en-AU" sz="4000" b="1">
            <a:solidFill>
              <a:srgbClr val="0187AC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1600" b="0" i="1">
            <a:solidFill>
              <a:schemeClr val="bg1"/>
            </a:solidFill>
            <a:latin typeface="+mj-lt"/>
          </a:endParaRPr>
        </a:p>
        <a:p>
          <a:r>
            <a:rPr lang="en-AU" sz="1600" b="0" i="1">
              <a:solidFill>
                <a:schemeClr val="bg1"/>
              </a:solidFill>
              <a:latin typeface="+mj-lt"/>
            </a:rPr>
            <a:t>	</a:t>
          </a:r>
        </a:p>
        <a:p>
          <a:r>
            <a:rPr lang="en-AU" sz="2400" b="0" i="1">
              <a:solidFill>
                <a:schemeClr val="bg1"/>
              </a:solidFill>
              <a:latin typeface="+mj-lt"/>
            </a:rPr>
            <a:t>	</a:t>
          </a:r>
          <a:r>
            <a:rPr lang="en-AU" sz="1800" b="0" i="1">
              <a:solidFill>
                <a:schemeClr val="tx2"/>
              </a:solidFill>
              <a:latin typeface="+mj-lt"/>
            </a:rPr>
            <a:t>Assess your maintenance productivity and the value Maintenance Planning &amp; 	Scheduling will bring to your organisation.</a:t>
          </a:r>
        </a:p>
        <a:p>
          <a:endParaRPr lang="en-AU" sz="1800" b="0" i="1">
            <a:solidFill>
              <a:schemeClr val="bg1"/>
            </a:solidFill>
            <a:latin typeface="+mj-lt"/>
          </a:endParaRPr>
        </a:p>
        <a:p>
          <a:r>
            <a:rPr lang="en-AU" sz="1800" b="0" i="1">
              <a:solidFill>
                <a:schemeClr val="bg1"/>
              </a:solidFill>
              <a:latin typeface="+mj-lt"/>
            </a:rPr>
            <a:t>	</a:t>
          </a:r>
          <a:r>
            <a:rPr lang="en-AU" sz="1800" b="0" i="1">
              <a:solidFill>
                <a:schemeClr val="tx2"/>
              </a:solidFill>
              <a:latin typeface="+mj-lt"/>
            </a:rPr>
            <a:t>Refer to the article</a:t>
          </a:r>
          <a:r>
            <a:rPr lang="en-AU" sz="1800" b="0" i="1" baseline="0">
              <a:solidFill>
                <a:schemeClr val="tx2"/>
              </a:solidFill>
              <a:latin typeface="+mj-lt"/>
            </a:rPr>
            <a:t> </a:t>
          </a:r>
          <a:r>
            <a:rPr lang="en-AU" sz="1800" b="0" i="1" u="sng">
              <a:solidFill>
                <a:schemeClr val="accent2"/>
              </a:solidFill>
              <a:latin typeface="+mj-lt"/>
            </a:rPr>
            <a:t>How to Sell Planning &amp; Scheduling to Your CEO</a:t>
          </a:r>
          <a:endParaRPr lang="en-AU" sz="1800" b="0" i="1">
            <a:solidFill>
              <a:schemeClr val="accent2"/>
            </a:solidFill>
            <a:latin typeface="+mj-lt"/>
          </a:endParaRPr>
        </a:p>
        <a:p>
          <a:r>
            <a:rPr lang="en-AU" sz="1800" b="0" i="1">
              <a:solidFill>
                <a:schemeClr val="bg1"/>
              </a:solidFill>
              <a:latin typeface="+mj-lt"/>
            </a:rPr>
            <a:t>	</a:t>
          </a:r>
          <a:r>
            <a:rPr lang="en-AU" sz="1800" b="0" i="1">
              <a:solidFill>
                <a:schemeClr val="tx2"/>
              </a:solidFill>
              <a:latin typeface="+mj-lt"/>
            </a:rPr>
            <a:t>for instructions on how to use this tool.</a:t>
          </a:r>
        </a:p>
        <a:p>
          <a:endParaRPr lang="en-AU" sz="2000" b="0" i="1">
            <a:solidFill>
              <a:schemeClr val="bg1"/>
            </a:solidFill>
            <a:latin typeface="+mj-lt"/>
          </a:endParaRPr>
        </a:p>
      </xdr:txBody>
    </xdr:sp>
    <xdr:clientData/>
  </xdr:oneCellAnchor>
  <xdr:twoCellAnchor>
    <xdr:from>
      <xdr:col>15</xdr:col>
      <xdr:colOff>381000</xdr:colOff>
      <xdr:row>0</xdr:row>
      <xdr:rowOff>161925</xdr:rowOff>
    </xdr:from>
    <xdr:to>
      <xdr:col>19</xdr:col>
      <xdr:colOff>657225</xdr:colOff>
      <xdr:row>3</xdr:row>
      <xdr:rowOff>150690</xdr:rowOff>
    </xdr:to>
    <xdr:grpSp>
      <xdr:nvGrpSpPr>
        <xdr:cNvPr id="7" name="Group 6">
          <a:hlinkClick xmlns:r="http://schemas.openxmlformats.org/officeDocument/2006/relationships" r:id="rId4"/>
        </xdr:cNvPr>
        <xdr:cNvGrpSpPr/>
      </xdr:nvGrpSpPr>
      <xdr:grpSpPr>
        <a:xfrm>
          <a:off x="10668000" y="161925"/>
          <a:ext cx="3019425" cy="531690"/>
          <a:chOff x="12287250" y="142875"/>
          <a:chExt cx="3019425" cy="531690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7361"/>
          <a:stretch/>
        </xdr:blipFill>
        <xdr:spPr>
          <a:xfrm>
            <a:off x="12287250" y="142875"/>
            <a:ext cx="482231" cy="531690"/>
          </a:xfrm>
          <a:prstGeom prst="rect">
            <a:avLst/>
          </a:prstGeom>
        </xdr:spPr>
      </xdr:pic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2753975" y="180976"/>
            <a:ext cx="2552700" cy="3429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l" rtl="0">
              <a:defRPr sz="1000"/>
            </a:pPr>
            <a:r>
              <a:rPr lang="en-AU" sz="1600" b="1" i="0" u="none" strike="noStrike" baseline="0">
                <a:solidFill>
                  <a:schemeClr val="bg1"/>
                </a:solidFill>
                <a:latin typeface="+mj-lt"/>
              </a:rPr>
              <a:t>ROAD to RELIABILITY™ </a:t>
            </a:r>
          </a:p>
        </xdr:txBody>
      </xdr:sp>
    </xdr:grpSp>
    <xdr:clientData/>
  </xdr:twoCellAnchor>
  <xdr:twoCellAnchor>
    <xdr:from>
      <xdr:col>1</xdr:col>
      <xdr:colOff>542926</xdr:colOff>
      <xdr:row>35</xdr:row>
      <xdr:rowOff>1</xdr:rowOff>
    </xdr:from>
    <xdr:to>
      <xdr:col>4</xdr:col>
      <xdr:colOff>645526</xdr:colOff>
      <xdr:row>37</xdr:row>
      <xdr:rowOff>9526</xdr:rowOff>
    </xdr:to>
    <xdr:sp macro="" textlink="">
      <xdr:nvSpPr>
        <xdr:cNvPr id="8" name="Rounded Rectangle 7">
          <a:hlinkClick xmlns:r="http://schemas.openxmlformats.org/officeDocument/2006/relationships" r:id="rId6"/>
        </xdr:cNvPr>
        <xdr:cNvSpPr/>
      </xdr:nvSpPr>
      <xdr:spPr>
        <a:xfrm>
          <a:off x="1228726" y="6334126"/>
          <a:ext cx="2160000" cy="371475"/>
        </a:xfrm>
        <a:prstGeom prst="roundRect">
          <a:avLst>
            <a:gd name="adj" fmla="val 50000"/>
          </a:avLst>
        </a:prstGeom>
        <a:solidFill>
          <a:srgbClr val="FFC000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Step 1 - The Problem</a:t>
          </a:r>
        </a:p>
      </xdr:txBody>
    </xdr:sp>
    <xdr:clientData/>
  </xdr:twoCellAnchor>
  <xdr:twoCellAnchor>
    <xdr:from>
      <xdr:col>5</xdr:col>
      <xdr:colOff>154575</xdr:colOff>
      <xdr:row>35</xdr:row>
      <xdr:rowOff>1</xdr:rowOff>
    </xdr:from>
    <xdr:to>
      <xdr:col>8</xdr:col>
      <xdr:colOff>257175</xdr:colOff>
      <xdr:row>37</xdr:row>
      <xdr:rowOff>9526</xdr:rowOff>
    </xdr:to>
    <xdr:sp macro="" textlink="">
      <xdr:nvSpPr>
        <xdr:cNvPr id="12" name="Rounded Rectangle 11">
          <a:hlinkClick xmlns:r="http://schemas.openxmlformats.org/officeDocument/2006/relationships" r:id="rId7"/>
        </xdr:cNvPr>
        <xdr:cNvSpPr/>
      </xdr:nvSpPr>
      <xdr:spPr>
        <a:xfrm>
          <a:off x="3583575" y="6334126"/>
          <a:ext cx="2160000" cy="371475"/>
        </a:xfrm>
        <a:prstGeom prst="roundRect">
          <a:avLst>
            <a:gd name="adj" fmla="val 50000"/>
          </a:avLst>
        </a:prstGeom>
        <a:solidFill>
          <a:srgbClr val="FFC000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3 - The Value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14</xdr:col>
      <xdr:colOff>0</xdr:colOff>
      <xdr:row>31</xdr:row>
      <xdr:rowOff>0</xdr:rowOff>
    </xdr:to>
    <xdr:graphicFrame macro="">
      <xdr:nvGraphicFramePr>
        <xdr:cNvPr id="8" name="Shift_Productivity_Chart" hidden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31</xdr:row>
      <xdr:rowOff>0</xdr:rowOff>
    </xdr:to>
    <xdr:graphicFrame macro="">
      <xdr:nvGraphicFramePr>
        <xdr:cNvPr id="3" name="Job_Productivity_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32</xdr:row>
          <xdr:rowOff>0</xdr:rowOff>
        </xdr:from>
        <xdr:to>
          <xdr:col>6</xdr:col>
          <xdr:colOff>0</xdr:colOff>
          <xdr:row>33</xdr:row>
          <xdr:rowOff>19050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1628775</xdr:colOff>
          <xdr:row>32</xdr:row>
          <xdr:rowOff>0</xdr:rowOff>
        </xdr:from>
        <xdr:to>
          <xdr:col>12</xdr:col>
          <xdr:colOff>0</xdr:colOff>
          <xdr:row>33</xdr:row>
          <xdr:rowOff>19050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13</xdr:col>
      <xdr:colOff>4381500</xdr:colOff>
      <xdr:row>0</xdr:row>
      <xdr:rowOff>87436</xdr:rowOff>
    </xdr:from>
    <xdr:to>
      <xdr:col>13</xdr:col>
      <xdr:colOff>4863731</xdr:colOff>
      <xdr:row>2</xdr:row>
      <xdr:rowOff>76201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361"/>
        <a:stretch/>
      </xdr:blipFill>
      <xdr:spPr>
        <a:xfrm>
          <a:off x="12230100" y="87436"/>
          <a:ext cx="482231" cy="531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20</xdr:col>
      <xdr:colOff>0</xdr:colOff>
      <xdr:row>17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5</xdr:row>
      <xdr:rowOff>0</xdr:rowOff>
    </xdr:from>
    <xdr:to>
      <xdr:col>34</xdr:col>
      <xdr:colOff>0</xdr:colOff>
      <xdr:row>16</xdr:row>
      <xdr:rowOff>247650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4019550</xdr:colOff>
      <xdr:row>1</xdr:row>
      <xdr:rowOff>1711</xdr:rowOff>
    </xdr:from>
    <xdr:to>
      <xdr:col>14</xdr:col>
      <xdr:colOff>3544</xdr:colOff>
      <xdr:row>2</xdr:row>
      <xdr:rowOff>85726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361"/>
        <a:stretch/>
      </xdr:blipFill>
      <xdr:spPr>
        <a:xfrm>
          <a:off x="11868150" y="96961"/>
          <a:ext cx="482231" cy="531690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</xdr:colOff>
      <xdr:row>0</xdr:row>
      <xdr:rowOff>85725</xdr:rowOff>
    </xdr:from>
    <xdr:to>
      <xdr:col>25</xdr:col>
      <xdr:colOff>225056</xdr:colOff>
      <xdr:row>2</xdr:row>
      <xdr:rowOff>74490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361"/>
        <a:stretch/>
      </xdr:blipFill>
      <xdr:spPr>
        <a:xfrm>
          <a:off x="12553950" y="85725"/>
          <a:ext cx="482231" cy="53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X">
      <a:dk1>
        <a:srgbClr val="3C3C3C"/>
      </a:dk1>
      <a:lt1>
        <a:srgbClr val="FFFFFF"/>
      </a:lt1>
      <a:dk2>
        <a:srgbClr val="3C3C3C"/>
      </a:dk2>
      <a:lt2>
        <a:srgbClr val="FFFFFF"/>
      </a:lt2>
      <a:accent1>
        <a:srgbClr val="176490"/>
      </a:accent1>
      <a:accent2>
        <a:srgbClr val="0187AC"/>
      </a:accent2>
      <a:accent3>
        <a:srgbClr val="1AA4BE"/>
      </a:accent3>
      <a:accent4>
        <a:srgbClr val="09C3BA"/>
      </a:accent4>
      <a:accent5>
        <a:srgbClr val="08B97E"/>
      </a:accent5>
      <a:accent6>
        <a:srgbClr val="B91449"/>
      </a:accent6>
      <a:hlink>
        <a:srgbClr val="FFFFFF"/>
      </a:hlink>
      <a:folHlink>
        <a:srgbClr val="3C3C3C"/>
      </a:folHlink>
    </a:clrScheme>
    <a:fontScheme name="MEX Design">
      <a:majorFont>
        <a:latin typeface="Roboto Condensed"/>
        <a:ea typeface=""/>
        <a:cs typeface="FontAwesome"/>
      </a:majorFont>
      <a:minorFont>
        <a:latin typeface="Raleway"/>
        <a:ea typeface=""/>
        <a:cs typeface="FontAwesom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adtoreliability.com/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oadtoreliabi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187AC"/>
  </sheetPr>
  <dimension ref="A1"/>
  <sheetViews>
    <sheetView showGridLines="0" showRowColHeaders="0" tabSelected="1" workbookViewId="0">
      <selection activeCell="Z18" sqref="Z18"/>
    </sheetView>
  </sheetViews>
  <sheetFormatPr defaultRowHeight="14.25"/>
  <cols>
    <col min="1" max="16384" width="9" style="113"/>
  </cols>
  <sheetData/>
  <sheetProtection password="CDF4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187AC"/>
    <pageSetUpPr fitToPage="1"/>
  </sheetPr>
  <dimension ref="A1:N32"/>
  <sheetViews>
    <sheetView showGridLines="0" showRowColHeaders="0" zoomScaleNormal="100" workbookViewId="0">
      <selection activeCell="D26" sqref="D26"/>
    </sheetView>
  </sheetViews>
  <sheetFormatPr defaultColWidth="3.75" defaultRowHeight="22.5" customHeight="1"/>
  <cols>
    <col min="1" max="1" width="1.5" style="1" customWidth="1"/>
    <col min="2" max="2" width="0.75" style="1" customWidth="1"/>
    <col min="3" max="3" width="28.75" style="1" customWidth="1"/>
    <col min="4" max="4" width="8" style="1" customWidth="1"/>
    <col min="5" max="6" width="5.875" style="1" customWidth="1"/>
    <col min="7" max="7" width="1.5" style="1" customWidth="1"/>
    <col min="8" max="8" width="0.75" style="1" customWidth="1"/>
    <col min="9" max="9" width="28.75" style="1" customWidth="1"/>
    <col min="10" max="10" width="8" style="1" customWidth="1"/>
    <col min="11" max="12" width="5.875" style="1" customWidth="1"/>
    <col min="13" max="13" width="1.5" style="1" customWidth="1"/>
    <col min="14" max="14" width="95.125" style="1" customWidth="1"/>
    <col min="15" max="16384" width="3.75" style="1"/>
  </cols>
  <sheetData>
    <row r="1" spans="1:14" s="3" customFormat="1" ht="7.5" customHeight="1"/>
    <row r="2" spans="1:14" s="3" customFormat="1" ht="35.25" customHeight="1">
      <c r="A2" s="114"/>
      <c r="B2" s="114"/>
      <c r="C2" s="115" t="s">
        <v>17</v>
      </c>
      <c r="D2" s="114"/>
      <c r="E2" s="114"/>
      <c r="F2" s="114"/>
      <c r="G2" s="114"/>
      <c r="H2" s="114"/>
      <c r="I2" s="116"/>
      <c r="J2" s="114"/>
      <c r="K2" s="114"/>
      <c r="L2" s="114"/>
      <c r="M2" s="117"/>
      <c r="N2" s="118" t="s">
        <v>56</v>
      </c>
    </row>
    <row r="3" spans="1:14" s="3" customFormat="1" ht="7.5" customHeight="1"/>
    <row r="4" spans="1:14" ht="22.5" customHeight="1">
      <c r="B4" s="124" t="s">
        <v>57</v>
      </c>
      <c r="C4" s="125"/>
      <c r="D4" s="125"/>
      <c r="E4" s="125"/>
      <c r="F4" s="126"/>
      <c r="G4" s="2"/>
      <c r="H4" s="124" t="s">
        <v>58</v>
      </c>
      <c r="I4" s="125"/>
      <c r="J4" s="125"/>
      <c r="K4" s="125"/>
      <c r="L4" s="126"/>
    </row>
    <row r="5" spans="1:14" ht="3.75" customHeight="1">
      <c r="B5" s="66"/>
      <c r="C5" s="67"/>
      <c r="D5" s="68"/>
      <c r="E5" s="68"/>
      <c r="F5" s="69"/>
      <c r="G5" s="70"/>
      <c r="H5" s="66"/>
      <c r="I5" s="67"/>
      <c r="J5" s="68"/>
      <c r="K5" s="68"/>
      <c r="L5" s="69"/>
    </row>
    <row r="6" spans="1:14" ht="22.5" customHeight="1" thickBot="1">
      <c r="B6" s="66"/>
      <c r="C6" s="71" t="s">
        <v>18</v>
      </c>
      <c r="D6" s="72">
        <v>20</v>
      </c>
      <c r="E6" s="31" t="s">
        <v>4</v>
      </c>
      <c r="F6" s="73">
        <f t="shared" ref="F6:F20" si="0">IF(D6&lt;&gt;"",D6/SUM($D$6:$D$20),"")</f>
        <v>3.3333333333333333E-2</v>
      </c>
      <c r="G6" s="70"/>
      <c r="H6" s="66"/>
      <c r="I6" s="74" t="s">
        <v>18</v>
      </c>
      <c r="J6" s="75">
        <v>5</v>
      </c>
      <c r="K6" s="31" t="s">
        <v>4</v>
      </c>
      <c r="L6" s="73">
        <f>IF(J6&lt;&gt;"",J6/SUM($J$6:$J$20),"")</f>
        <v>2.7777777777777776E-2</v>
      </c>
    </row>
    <row r="7" spans="1:14" ht="22.5" customHeight="1" thickTop="1" thickBot="1">
      <c r="B7" s="66"/>
      <c r="C7" s="76" t="s">
        <v>6</v>
      </c>
      <c r="D7" s="77">
        <v>30</v>
      </c>
      <c r="E7" s="31" t="s">
        <v>4</v>
      </c>
      <c r="F7" s="73">
        <f t="shared" si="0"/>
        <v>0.05</v>
      </c>
      <c r="G7" s="70"/>
      <c r="H7" s="66"/>
      <c r="I7" s="78" t="s">
        <v>6</v>
      </c>
      <c r="J7" s="79">
        <v>15</v>
      </c>
      <c r="K7" s="31" t="s">
        <v>4</v>
      </c>
      <c r="L7" s="73">
        <f t="shared" ref="L7:L20" si="1">IF(J7&lt;&gt;"",J7/SUM($J$6:$J$20),"")</f>
        <v>8.3333333333333329E-2</v>
      </c>
    </row>
    <row r="8" spans="1:14" ht="22.5" customHeight="1" thickTop="1" thickBot="1">
      <c r="B8" s="66"/>
      <c r="C8" s="76" t="s">
        <v>7</v>
      </c>
      <c r="D8" s="77">
        <v>90</v>
      </c>
      <c r="E8" s="31" t="s">
        <v>4</v>
      </c>
      <c r="F8" s="73">
        <f t="shared" si="0"/>
        <v>0.15</v>
      </c>
      <c r="G8" s="70"/>
      <c r="H8" s="66"/>
      <c r="I8" s="78" t="s">
        <v>7</v>
      </c>
      <c r="J8" s="79">
        <v>15</v>
      </c>
      <c r="K8" s="31" t="s">
        <v>4</v>
      </c>
      <c r="L8" s="73">
        <f t="shared" si="1"/>
        <v>8.3333333333333329E-2</v>
      </c>
    </row>
    <row r="9" spans="1:14" ht="22.5" customHeight="1" thickTop="1" thickBot="1">
      <c r="B9" s="66"/>
      <c r="C9" s="76" t="s">
        <v>8</v>
      </c>
      <c r="D9" s="77">
        <v>60</v>
      </c>
      <c r="E9" s="31" t="s">
        <v>4</v>
      </c>
      <c r="F9" s="73">
        <f t="shared" si="0"/>
        <v>0.1</v>
      </c>
      <c r="G9" s="70"/>
      <c r="H9" s="66"/>
      <c r="I9" s="78" t="s">
        <v>8</v>
      </c>
      <c r="J9" s="79">
        <v>15</v>
      </c>
      <c r="K9" s="31" t="s">
        <v>4</v>
      </c>
      <c r="L9" s="73">
        <f t="shared" si="1"/>
        <v>8.3333333333333329E-2</v>
      </c>
    </row>
    <row r="10" spans="1:14" ht="22.5" customHeight="1" thickTop="1" thickBot="1">
      <c r="B10" s="66"/>
      <c r="C10" s="76" t="s">
        <v>9</v>
      </c>
      <c r="D10" s="77">
        <v>30</v>
      </c>
      <c r="E10" s="31" t="s">
        <v>4</v>
      </c>
      <c r="F10" s="73">
        <f t="shared" si="0"/>
        <v>0.05</v>
      </c>
      <c r="G10" s="70"/>
      <c r="H10" s="66"/>
      <c r="I10" s="78" t="s">
        <v>22</v>
      </c>
      <c r="J10" s="79">
        <v>15</v>
      </c>
      <c r="K10" s="31" t="s">
        <v>4</v>
      </c>
      <c r="L10" s="73">
        <f t="shared" si="1"/>
        <v>8.3333333333333329E-2</v>
      </c>
    </row>
    <row r="11" spans="1:14" ht="22.5" customHeight="1" thickTop="1" thickBot="1">
      <c r="B11" s="66"/>
      <c r="C11" s="76" t="s">
        <v>22</v>
      </c>
      <c r="D11" s="77">
        <v>30</v>
      </c>
      <c r="E11" s="31" t="s">
        <v>4</v>
      </c>
      <c r="F11" s="73">
        <f t="shared" si="0"/>
        <v>0.05</v>
      </c>
      <c r="G11" s="70"/>
      <c r="H11" s="66"/>
      <c r="I11" s="78" t="s">
        <v>19</v>
      </c>
      <c r="J11" s="79">
        <v>10</v>
      </c>
      <c r="K11" s="31" t="s">
        <v>4</v>
      </c>
      <c r="L11" s="73">
        <f t="shared" si="1"/>
        <v>5.5555555555555552E-2</v>
      </c>
    </row>
    <row r="12" spans="1:14" ht="22.5" customHeight="1" thickTop="1" thickBot="1">
      <c r="B12" s="66"/>
      <c r="C12" s="76" t="s">
        <v>19</v>
      </c>
      <c r="D12" s="77">
        <v>60</v>
      </c>
      <c r="E12" s="31" t="s">
        <v>4</v>
      </c>
      <c r="F12" s="73">
        <f t="shared" si="0"/>
        <v>0.1</v>
      </c>
      <c r="G12" s="70"/>
      <c r="H12" s="66"/>
      <c r="I12" s="78" t="s">
        <v>20</v>
      </c>
      <c r="J12" s="79">
        <v>5</v>
      </c>
      <c r="K12" s="31" t="s">
        <v>4</v>
      </c>
      <c r="L12" s="73">
        <f t="shared" si="1"/>
        <v>2.7777777777777776E-2</v>
      </c>
    </row>
    <row r="13" spans="1:14" ht="22.5" customHeight="1" thickTop="1" thickBot="1">
      <c r="B13" s="66"/>
      <c r="C13" s="76" t="s">
        <v>20</v>
      </c>
      <c r="D13" s="77">
        <v>20</v>
      </c>
      <c r="E13" s="31" t="s">
        <v>4</v>
      </c>
      <c r="F13" s="73">
        <f t="shared" si="0"/>
        <v>3.3333333333333333E-2</v>
      </c>
      <c r="G13" s="70"/>
      <c r="H13" s="66"/>
      <c r="I13" s="78" t="s">
        <v>21</v>
      </c>
      <c r="J13" s="79">
        <v>15</v>
      </c>
      <c r="K13" s="31" t="s">
        <v>4</v>
      </c>
      <c r="L13" s="73">
        <f t="shared" si="1"/>
        <v>8.3333333333333329E-2</v>
      </c>
    </row>
    <row r="14" spans="1:14" ht="22.5" customHeight="1" thickTop="1" thickBot="1">
      <c r="B14" s="66"/>
      <c r="C14" s="76" t="s">
        <v>21</v>
      </c>
      <c r="D14" s="77">
        <v>20</v>
      </c>
      <c r="E14" s="31" t="s">
        <v>4</v>
      </c>
      <c r="F14" s="73">
        <f t="shared" si="0"/>
        <v>3.3333333333333333E-2</v>
      </c>
      <c r="G14" s="70"/>
      <c r="H14" s="66"/>
      <c r="I14" s="78" t="s">
        <v>10</v>
      </c>
      <c r="J14" s="79">
        <v>10</v>
      </c>
      <c r="K14" s="31" t="s">
        <v>4</v>
      </c>
      <c r="L14" s="73">
        <f t="shared" si="1"/>
        <v>5.5555555555555552E-2</v>
      </c>
    </row>
    <row r="15" spans="1:14" ht="22.5" customHeight="1" thickTop="1" thickBot="1">
      <c r="B15" s="66"/>
      <c r="C15" s="76" t="s">
        <v>10</v>
      </c>
      <c r="D15" s="77">
        <v>20</v>
      </c>
      <c r="E15" s="31" t="s">
        <v>4</v>
      </c>
      <c r="F15" s="73">
        <f t="shared" si="0"/>
        <v>3.3333333333333333E-2</v>
      </c>
      <c r="G15" s="70"/>
      <c r="H15" s="66"/>
      <c r="I15" s="78" t="s">
        <v>11</v>
      </c>
      <c r="J15" s="79">
        <v>10</v>
      </c>
      <c r="K15" s="31" t="s">
        <v>4</v>
      </c>
      <c r="L15" s="73">
        <f t="shared" si="1"/>
        <v>5.5555555555555552E-2</v>
      </c>
    </row>
    <row r="16" spans="1:14" ht="22.5" customHeight="1" thickTop="1" thickBot="1">
      <c r="B16" s="66"/>
      <c r="C16" s="76" t="s">
        <v>11</v>
      </c>
      <c r="D16" s="77">
        <v>20</v>
      </c>
      <c r="E16" s="31" t="s">
        <v>4</v>
      </c>
      <c r="F16" s="73">
        <f t="shared" si="0"/>
        <v>3.3333333333333333E-2</v>
      </c>
      <c r="G16" s="70"/>
      <c r="H16" s="66"/>
      <c r="I16" s="78" t="s">
        <v>23</v>
      </c>
      <c r="J16" s="79">
        <v>5</v>
      </c>
      <c r="K16" s="31" t="s">
        <v>4</v>
      </c>
      <c r="L16" s="73">
        <f t="shared" si="1"/>
        <v>2.7777777777777776E-2</v>
      </c>
    </row>
    <row r="17" spans="2:12" ht="22.5" customHeight="1" thickTop="1" thickBot="1">
      <c r="B17" s="66"/>
      <c r="C17" s="76" t="s">
        <v>23</v>
      </c>
      <c r="D17" s="77">
        <v>20</v>
      </c>
      <c r="E17" s="31" t="s">
        <v>4</v>
      </c>
      <c r="F17" s="73">
        <f t="shared" si="0"/>
        <v>3.3333333333333333E-2</v>
      </c>
      <c r="G17" s="70"/>
      <c r="H17" s="66"/>
      <c r="I17" s="78"/>
      <c r="J17" s="79"/>
      <c r="K17" s="31" t="s">
        <v>4</v>
      </c>
      <c r="L17" s="73" t="str">
        <f t="shared" si="1"/>
        <v/>
      </c>
    </row>
    <row r="18" spans="2:12" ht="22.5" customHeight="1" thickTop="1" thickBot="1">
      <c r="B18" s="66"/>
      <c r="C18" s="76"/>
      <c r="D18" s="77"/>
      <c r="E18" s="31" t="s">
        <v>4</v>
      </c>
      <c r="F18" s="73" t="str">
        <f t="shared" si="0"/>
        <v/>
      </c>
      <c r="G18" s="70"/>
      <c r="H18" s="66"/>
      <c r="I18" s="78"/>
      <c r="J18" s="79"/>
      <c r="K18" s="31" t="s">
        <v>4</v>
      </c>
      <c r="L18" s="73" t="str">
        <f t="shared" si="1"/>
        <v/>
      </c>
    </row>
    <row r="19" spans="2:12" ht="22.5" customHeight="1" thickTop="1" thickBot="1">
      <c r="B19" s="66"/>
      <c r="C19" s="80"/>
      <c r="D19" s="81"/>
      <c r="E19" s="31" t="s">
        <v>4</v>
      </c>
      <c r="F19" s="73" t="str">
        <f t="shared" si="0"/>
        <v/>
      </c>
      <c r="G19" s="70"/>
      <c r="H19" s="66"/>
      <c r="I19" s="82"/>
      <c r="J19" s="83"/>
      <c r="K19" s="31" t="s">
        <v>4</v>
      </c>
      <c r="L19" s="73" t="str">
        <f t="shared" si="1"/>
        <v/>
      </c>
    </row>
    <row r="20" spans="2:12" s="2" customFormat="1" ht="22.5" customHeight="1" thickTop="1">
      <c r="B20" s="66"/>
      <c r="C20" s="110" t="s">
        <v>24</v>
      </c>
      <c r="D20" s="111">
        <f>(D26-D24)*60</f>
        <v>180</v>
      </c>
      <c r="E20" s="31" t="s">
        <v>4</v>
      </c>
      <c r="F20" s="73">
        <f t="shared" si="0"/>
        <v>0.3</v>
      </c>
      <c r="G20" s="70"/>
      <c r="H20" s="66"/>
      <c r="I20" s="110" t="s">
        <v>16</v>
      </c>
      <c r="J20" s="163">
        <v>60</v>
      </c>
      <c r="K20" s="31" t="s">
        <v>4</v>
      </c>
      <c r="L20" s="73">
        <f t="shared" si="1"/>
        <v>0.33333333333333331</v>
      </c>
    </row>
    <row r="21" spans="2:12" ht="3.75" customHeight="1">
      <c r="B21" s="84"/>
      <c r="C21" s="85"/>
      <c r="D21" s="86"/>
      <c r="E21" s="87"/>
      <c r="F21" s="88"/>
      <c r="G21" s="70"/>
      <c r="H21" s="84"/>
      <c r="I21" s="85"/>
      <c r="J21" s="89"/>
      <c r="K21" s="87"/>
      <c r="L21" s="88"/>
    </row>
    <row r="22" spans="2:12" ht="7.5" customHeight="1">
      <c r="B22" s="63"/>
      <c r="C22" s="90"/>
      <c r="D22" s="91"/>
      <c r="E22" s="92"/>
      <c r="F22" s="93"/>
      <c r="G22" s="63"/>
      <c r="H22" s="63"/>
      <c r="I22" s="90"/>
      <c r="J22" s="91"/>
      <c r="K22" s="92"/>
      <c r="L22" s="93"/>
    </row>
    <row r="23" spans="2:12" ht="7.5" customHeight="1">
      <c r="B23" s="94"/>
      <c r="C23" s="95"/>
      <c r="D23" s="96"/>
      <c r="E23" s="97"/>
      <c r="F23" s="98"/>
      <c r="G23" s="63"/>
      <c r="H23" s="94"/>
      <c r="I23" s="95"/>
      <c r="J23" s="96"/>
      <c r="K23" s="97"/>
      <c r="L23" s="98"/>
    </row>
    <row r="24" spans="2:12" ht="22.5" customHeight="1">
      <c r="B24" s="66"/>
      <c r="C24" s="99" t="s">
        <v>5</v>
      </c>
      <c r="D24" s="100">
        <f>SUM(D6:D19)/60</f>
        <v>7</v>
      </c>
      <c r="E24" s="101" t="s">
        <v>0</v>
      </c>
      <c r="F24" s="102"/>
      <c r="G24" s="63"/>
      <c r="H24" s="66"/>
      <c r="I24" s="99" t="s">
        <v>14</v>
      </c>
      <c r="J24" s="100">
        <f>SUM(J6:J19)/60</f>
        <v>2</v>
      </c>
      <c r="K24" s="101" t="s">
        <v>0</v>
      </c>
      <c r="L24" s="102"/>
    </row>
    <row r="25" spans="2:12" ht="7.5" customHeight="1">
      <c r="B25" s="66"/>
      <c r="C25" s="99"/>
      <c r="D25" s="101"/>
      <c r="E25" s="101"/>
      <c r="F25" s="102"/>
      <c r="G25" s="63"/>
      <c r="H25" s="66"/>
      <c r="I25" s="99"/>
      <c r="J25" s="101"/>
      <c r="K25" s="101"/>
      <c r="L25" s="102"/>
    </row>
    <row r="26" spans="2:12" ht="22.5" customHeight="1">
      <c r="B26" s="66"/>
      <c r="C26" s="99" t="s">
        <v>1</v>
      </c>
      <c r="D26" s="164">
        <v>10</v>
      </c>
      <c r="E26" s="101" t="s">
        <v>0</v>
      </c>
      <c r="F26" s="102"/>
      <c r="G26" s="63"/>
      <c r="H26" s="66"/>
      <c r="I26" s="99" t="s">
        <v>15</v>
      </c>
      <c r="J26" s="100">
        <f>SUM(J6:J20)/60</f>
        <v>3</v>
      </c>
      <c r="K26" s="101" t="s">
        <v>0</v>
      </c>
      <c r="L26" s="102"/>
    </row>
    <row r="27" spans="2:12" ht="7.5" customHeight="1">
      <c r="B27" s="66"/>
      <c r="C27" s="99"/>
      <c r="D27" s="101"/>
      <c r="E27" s="101"/>
      <c r="F27" s="102"/>
      <c r="G27" s="63"/>
      <c r="H27" s="66"/>
      <c r="I27" s="99"/>
      <c r="J27" s="101"/>
      <c r="K27" s="101"/>
      <c r="L27" s="102"/>
    </row>
    <row r="28" spans="2:12" ht="22.5" customHeight="1">
      <c r="B28" s="66"/>
      <c r="C28" s="99" t="s">
        <v>2</v>
      </c>
      <c r="D28" s="100">
        <f>D26-D24</f>
        <v>3</v>
      </c>
      <c r="E28" s="101" t="s">
        <v>0</v>
      </c>
      <c r="F28" s="102"/>
      <c r="G28" s="63"/>
      <c r="H28" s="66"/>
      <c r="I28" s="99" t="s">
        <v>13</v>
      </c>
      <c r="J28" s="100">
        <f>J20/60</f>
        <v>1</v>
      </c>
      <c r="K28" s="101" t="s">
        <v>0</v>
      </c>
      <c r="L28" s="102"/>
    </row>
    <row r="29" spans="2:12" ht="7.5" customHeight="1">
      <c r="B29" s="66"/>
      <c r="C29" s="99"/>
      <c r="D29" s="68"/>
      <c r="E29" s="103"/>
      <c r="F29" s="104"/>
      <c r="G29" s="63"/>
      <c r="H29" s="66"/>
      <c r="I29" s="99"/>
      <c r="J29" s="68"/>
      <c r="K29" s="101"/>
      <c r="L29" s="102"/>
    </row>
    <row r="30" spans="2:12" ht="22.5" customHeight="1">
      <c r="B30" s="66"/>
      <c r="C30" s="99" t="s">
        <v>3</v>
      </c>
      <c r="D30" s="105">
        <f>D28/D26</f>
        <v>0.3</v>
      </c>
      <c r="E30" s="103"/>
      <c r="F30" s="104"/>
      <c r="G30" s="63"/>
      <c r="H30" s="66"/>
      <c r="I30" s="99" t="s">
        <v>12</v>
      </c>
      <c r="J30" s="105">
        <f>J28/J26</f>
        <v>0.33333333333333331</v>
      </c>
      <c r="K30" s="101"/>
      <c r="L30" s="102"/>
    </row>
    <row r="31" spans="2:12" ht="7.5" customHeight="1">
      <c r="B31" s="84"/>
      <c r="C31" s="106"/>
      <c r="D31" s="107"/>
      <c r="E31" s="108"/>
      <c r="F31" s="109"/>
      <c r="G31" s="63"/>
      <c r="H31" s="84"/>
      <c r="I31" s="106"/>
      <c r="J31" s="107"/>
      <c r="K31" s="108"/>
      <c r="L31" s="109"/>
    </row>
    <row r="32" spans="2:12" ht="7.5" customHeight="1"/>
  </sheetData>
  <sheetProtection password="CDF4" sheet="1" objects="1" scenarios="1" selectLockedCells="1"/>
  <mergeCells count="2">
    <mergeCell ref="B4:F4"/>
    <mergeCell ref="H4:L4"/>
  </mergeCells>
  <conditionalFormatting sqref="J30">
    <cfRule type="cellIs" dxfId="8" priority="10" operator="lessThanOrEqual">
      <formula>0.35</formula>
    </cfRule>
    <cfRule type="cellIs" dxfId="7" priority="11" operator="between">
      <formula>0.35</formula>
      <formula>0.45</formula>
    </cfRule>
    <cfRule type="cellIs" dxfId="6" priority="12" operator="greaterThanOrEqual">
      <formula>0.45</formula>
    </cfRule>
  </conditionalFormatting>
  <conditionalFormatting sqref="D30">
    <cfRule type="cellIs" dxfId="5" priority="4" operator="lessThanOrEqual">
      <formula>0.35</formula>
    </cfRule>
    <cfRule type="cellIs" dxfId="4" priority="5" operator="between">
      <formula>0.35</formula>
      <formula>0.45</formula>
    </cfRule>
    <cfRule type="cellIs" dxfId="3" priority="6" operator="greaterThanOrEqual">
      <formula>0.45</formula>
    </cfRule>
  </conditionalFormatting>
  <conditionalFormatting sqref="D30">
    <cfRule type="cellIs" dxfId="2" priority="1" operator="lessThanOrEqual">
      <formula>0.35</formula>
    </cfRule>
    <cfRule type="cellIs" dxfId="1" priority="2" operator="between">
      <formula>0.35</formula>
      <formula>0.45</formula>
    </cfRule>
    <cfRule type="cellIs" dxfId="0" priority="3" operator="greaterThanOrEqual">
      <formula>0.45</formula>
    </cfRule>
  </conditionalFormatting>
  <hyperlinks>
    <hyperlink ref="N2" r:id="rId1"/>
  </hyperlinks>
  <pageMargins left="0.19685039370078741" right="0.19685039370078741" top="0.19685039370078741" bottom="0.19685039370078741" header="0.31496062992125984" footer="0.31496062992125984"/>
  <pageSetup paperSize="9" scale="74" orientation="landscape" r:id="rId2"/>
  <colBreaks count="1" manualBreakCount="1">
    <brk id="14" max="31" man="1"/>
  </colBreaks>
  <ignoredErrors>
    <ignoredError sqref="J24" formulaRange="1"/>
  </ignoredErrors>
  <drawing r:id="rId3"/>
  <legacyDrawing r:id="rId4"/>
  <controls>
    <mc:AlternateContent xmlns:mc="http://schemas.openxmlformats.org/markup-compatibility/2006">
      <mc:Choice Requires="x14">
        <control shapeId="1027" r:id="rId5" name="CommandButton2">
          <controlPr locked="0" autoLine="0" r:id="rId6">
            <anchor>
              <from>
                <xdr:col>8</xdr:col>
                <xdr:colOff>1628775</xdr:colOff>
                <xdr:row>32</xdr:row>
                <xdr:rowOff>0</xdr:rowOff>
              </from>
              <to>
                <xdr:col>12</xdr:col>
                <xdr:colOff>0</xdr:colOff>
                <xdr:row>33</xdr:row>
                <xdr:rowOff>19050</xdr:rowOff>
              </to>
            </anchor>
          </controlPr>
        </control>
      </mc:Choice>
      <mc:Fallback>
        <control shapeId="1027" r:id="rId5" name="CommandButton2"/>
      </mc:Fallback>
    </mc:AlternateContent>
    <mc:AlternateContent xmlns:mc="http://schemas.openxmlformats.org/markup-compatibility/2006">
      <mc:Choice Requires="x14">
        <control shapeId="1026" r:id="rId7" name="CommandButton1">
          <controlPr locked="0" autoLine="0" r:id="rId8">
            <anchor>
              <from>
                <xdr:col>2</xdr:col>
                <xdr:colOff>1628775</xdr:colOff>
                <xdr:row>32</xdr:row>
                <xdr:rowOff>0</xdr:rowOff>
              </from>
              <to>
                <xdr:col>6</xdr:col>
                <xdr:colOff>0</xdr:colOff>
                <xdr:row>33</xdr:row>
                <xdr:rowOff>19050</xdr:rowOff>
              </to>
            </anchor>
          </controlPr>
        </control>
      </mc:Choice>
      <mc:Fallback>
        <control shapeId="1026" r:id="rId7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AH55"/>
  <sheetViews>
    <sheetView showGridLines="0" showRowColHeaders="0" zoomScaleNormal="100" workbookViewId="0">
      <selection activeCell="D13" sqref="D13"/>
    </sheetView>
  </sheetViews>
  <sheetFormatPr defaultColWidth="3.75" defaultRowHeight="22.5" customHeight="1"/>
  <cols>
    <col min="1" max="1" width="1.5" style="63" customWidth="1"/>
    <col min="2" max="2" width="0.75" style="63" customWidth="1"/>
    <col min="3" max="3" width="34.5" style="62" customWidth="1"/>
    <col min="4" max="4" width="13" style="63" customWidth="1"/>
    <col min="5" max="5" width="50.875" style="65" customWidth="1"/>
    <col min="6" max="6" width="0.75" style="65" customWidth="1"/>
    <col min="7" max="7" width="1.5" style="64" customWidth="1"/>
    <col min="8" max="20" width="3.75" style="63"/>
    <col min="21" max="21" width="1.5" style="63" customWidth="1"/>
    <col min="22" max="16384" width="3.75" style="63"/>
  </cols>
  <sheetData>
    <row r="1" spans="1:34" s="4" customFormat="1" ht="7.5" customHeight="1">
      <c r="C1" s="5"/>
      <c r="E1" s="6"/>
      <c r="F1" s="6"/>
      <c r="G1" s="7"/>
    </row>
    <row r="2" spans="1:34" s="4" customFormat="1" ht="35.25" customHeight="1">
      <c r="A2" s="119"/>
      <c r="B2" s="119"/>
      <c r="C2" s="120" t="s">
        <v>25</v>
      </c>
      <c r="D2" s="121"/>
      <c r="E2" s="122"/>
      <c r="F2" s="122"/>
      <c r="G2" s="123"/>
      <c r="H2" s="155" t="s">
        <v>56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4" s="4" customFormat="1" ht="7.5" customHeight="1">
      <c r="C3" s="5"/>
      <c r="E3" s="6"/>
      <c r="F3" s="6"/>
      <c r="G3" s="7"/>
    </row>
    <row r="4" spans="1:34" s="4" customFormat="1" ht="3.75" customHeight="1" thickBot="1">
      <c r="B4" s="8"/>
      <c r="C4" s="9"/>
      <c r="D4" s="10"/>
      <c r="E4" s="11"/>
      <c r="F4" s="12"/>
      <c r="G4" s="7"/>
      <c r="H4" s="156" t="s">
        <v>59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8"/>
      <c r="V4" s="156" t="s">
        <v>60</v>
      </c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8"/>
    </row>
    <row r="5" spans="1:34" s="4" customFormat="1" ht="22.5" customHeight="1" thickTop="1" thickBot="1">
      <c r="B5" s="13"/>
      <c r="C5" s="14" t="s">
        <v>26</v>
      </c>
      <c r="D5" s="15">
        <v>0.3</v>
      </c>
      <c r="E5" s="127" t="s">
        <v>61</v>
      </c>
      <c r="F5" s="16"/>
      <c r="G5" s="17"/>
      <c r="H5" s="159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8"/>
      <c r="V5" s="159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1"/>
    </row>
    <row r="6" spans="1:34" s="4" customFormat="1" ht="22.5" customHeight="1" thickTop="1" thickBot="1">
      <c r="B6" s="13"/>
      <c r="C6" s="14"/>
      <c r="D6" s="19"/>
      <c r="E6" s="127"/>
      <c r="F6" s="16"/>
      <c r="G6" s="139"/>
      <c r="H6" s="13"/>
      <c r="T6" s="20"/>
      <c r="V6" s="13"/>
      <c r="AH6" s="20"/>
    </row>
    <row r="7" spans="1:34" s="4" customFormat="1" ht="22.5" customHeight="1" thickTop="1" thickBot="1">
      <c r="B7" s="13"/>
      <c r="C7" s="14" t="s">
        <v>47</v>
      </c>
      <c r="D7" s="15">
        <v>0.45</v>
      </c>
      <c r="E7" s="127" t="s">
        <v>28</v>
      </c>
      <c r="F7" s="21"/>
      <c r="G7" s="139"/>
      <c r="H7" s="13"/>
      <c r="T7" s="20"/>
      <c r="V7" s="13"/>
      <c r="AH7" s="20"/>
    </row>
    <row r="8" spans="1:34" s="4" customFormat="1" ht="22.5" customHeight="1" thickTop="1">
      <c r="B8" s="13"/>
      <c r="C8" s="14"/>
      <c r="E8" s="127"/>
      <c r="F8" s="21"/>
      <c r="G8" s="22"/>
      <c r="H8" s="13"/>
      <c r="T8" s="20"/>
      <c r="V8" s="13"/>
      <c r="AH8" s="20"/>
    </row>
    <row r="9" spans="1:34" s="4" customFormat="1" ht="22.5" customHeight="1" thickBot="1">
      <c r="B9" s="13"/>
      <c r="C9" s="14"/>
      <c r="E9" s="127"/>
      <c r="F9" s="21"/>
      <c r="G9" s="17"/>
      <c r="H9" s="13"/>
      <c r="T9" s="20"/>
      <c r="V9" s="13"/>
      <c r="AH9" s="20"/>
    </row>
    <row r="10" spans="1:34" s="4" customFormat="1" ht="22.5" customHeight="1" thickTop="1" thickBot="1">
      <c r="B10" s="13"/>
      <c r="C10" s="14" t="s">
        <v>34</v>
      </c>
      <c r="D10" s="23">
        <v>10</v>
      </c>
      <c r="E10" s="24" t="s">
        <v>31</v>
      </c>
      <c r="F10" s="25"/>
      <c r="G10" s="17"/>
      <c r="H10" s="13"/>
      <c r="T10" s="20"/>
      <c r="V10" s="13"/>
      <c r="AH10" s="20"/>
    </row>
    <row r="11" spans="1:34" s="4" customFormat="1" ht="22.5" customHeight="1" thickTop="1" thickBot="1">
      <c r="B11" s="13"/>
      <c r="C11" s="14" t="s">
        <v>39</v>
      </c>
      <c r="D11" s="23">
        <v>5</v>
      </c>
      <c r="E11" s="24" t="s">
        <v>49</v>
      </c>
      <c r="F11" s="25"/>
      <c r="G11" s="17"/>
      <c r="H11" s="13"/>
      <c r="T11" s="20"/>
      <c r="V11" s="13"/>
      <c r="AH11" s="20"/>
    </row>
    <row r="12" spans="1:34" s="4" customFormat="1" ht="22.5" customHeight="1" thickTop="1" thickBot="1">
      <c r="B12" s="13"/>
      <c r="C12" s="14" t="s">
        <v>38</v>
      </c>
      <c r="D12" s="23">
        <v>48</v>
      </c>
      <c r="E12" s="24" t="s">
        <v>50</v>
      </c>
      <c r="F12" s="25"/>
      <c r="G12" s="17"/>
      <c r="H12" s="13"/>
      <c r="T12" s="20"/>
      <c r="V12" s="13"/>
      <c r="AH12" s="20"/>
    </row>
    <row r="13" spans="1:34" s="4" customFormat="1" ht="22.5" customHeight="1" thickTop="1" thickBot="1">
      <c r="B13" s="13"/>
      <c r="C13" s="14" t="s">
        <v>27</v>
      </c>
      <c r="D13" s="23">
        <v>20</v>
      </c>
      <c r="E13" s="24" t="s">
        <v>29</v>
      </c>
      <c r="F13" s="25"/>
      <c r="G13" s="17"/>
      <c r="H13" s="13"/>
      <c r="T13" s="20"/>
      <c r="V13" s="13"/>
      <c r="AH13" s="20"/>
    </row>
    <row r="14" spans="1:34" s="26" customFormat="1" ht="22.5" customHeight="1" thickTop="1" thickBot="1">
      <c r="B14" s="27"/>
      <c r="C14" s="14" t="s">
        <v>37</v>
      </c>
      <c r="D14" s="28">
        <v>100</v>
      </c>
      <c r="E14" s="24" t="s">
        <v>51</v>
      </c>
      <c r="F14" s="25"/>
      <c r="G14" s="151"/>
      <c r="H14" s="1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0"/>
      <c r="U14" s="4"/>
      <c r="V14" s="13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0"/>
    </row>
    <row r="15" spans="1:34" s="26" customFormat="1" ht="22.5" customHeight="1" thickTop="1" thickBot="1">
      <c r="B15" s="27"/>
      <c r="C15" s="14"/>
      <c r="D15" s="29"/>
      <c r="E15" s="24"/>
      <c r="F15" s="25"/>
      <c r="G15" s="151"/>
      <c r="H15" s="27"/>
      <c r="T15" s="30"/>
      <c r="U15" s="4"/>
      <c r="V15" s="27"/>
      <c r="AH15" s="30"/>
    </row>
    <row r="16" spans="1:34" s="26" customFormat="1" ht="22.5" customHeight="1" thickTop="1" thickBot="1">
      <c r="B16" s="27"/>
      <c r="C16" s="14" t="s">
        <v>35</v>
      </c>
      <c r="D16" s="31">
        <f>D10*D13*D5*D11</f>
        <v>300</v>
      </c>
      <c r="E16" s="149" t="str">
        <f>"This is the total number ofproductive hours you currently get from your team of "&amp;C13&amp;" technicians."</f>
        <v>This is the total number ofproductive hours you currently get from your team of Number of Technicians technicians.</v>
      </c>
      <c r="F16" s="32"/>
      <c r="G16" s="140"/>
      <c r="H16" s="27"/>
      <c r="T16" s="30"/>
      <c r="U16" s="4"/>
      <c r="V16" s="27"/>
      <c r="AH16" s="30"/>
    </row>
    <row r="17" spans="2:34" s="26" customFormat="1" ht="22.5" customHeight="1" thickTop="1" thickBot="1">
      <c r="B17" s="27"/>
      <c r="C17" s="14"/>
      <c r="D17" s="33"/>
      <c r="E17" s="149"/>
      <c r="F17" s="32"/>
      <c r="G17" s="140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4"/>
      <c r="V17" s="27"/>
      <c r="AH17" s="30"/>
    </row>
    <row r="18" spans="2:34" s="26" customFormat="1" ht="22.5" customHeight="1" thickTop="1" thickBot="1">
      <c r="B18" s="27"/>
      <c r="C18" s="14" t="s">
        <v>32</v>
      </c>
      <c r="D18" s="23">
        <v>1</v>
      </c>
      <c r="E18" s="127" t="s">
        <v>54</v>
      </c>
      <c r="F18" s="37"/>
      <c r="G18" s="17"/>
      <c r="H18" s="128" t="str">
        <f>C5</f>
        <v>Current Productivity</v>
      </c>
      <c r="I18" s="129"/>
      <c r="J18" s="129"/>
      <c r="K18" s="129"/>
      <c r="L18" s="129"/>
      <c r="M18" s="129"/>
      <c r="N18" s="129"/>
      <c r="O18" s="129"/>
      <c r="P18" s="129"/>
      <c r="Q18" s="143">
        <f>D5</f>
        <v>0.3</v>
      </c>
      <c r="R18" s="143"/>
      <c r="S18" s="143"/>
      <c r="T18" s="162"/>
      <c r="U18" s="41"/>
      <c r="V18" s="141" t="str">
        <f>C7</f>
        <v>Productivity with Work Management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3">
        <f>D7</f>
        <v>0.45</v>
      </c>
      <c r="AG18" s="144"/>
      <c r="AH18" s="145"/>
    </row>
    <row r="19" spans="2:34" s="26" customFormat="1" ht="22.5" customHeight="1" thickTop="1">
      <c r="B19" s="27"/>
      <c r="C19" s="14" t="s">
        <v>30</v>
      </c>
      <c r="D19" s="31" t="str">
        <f>"1 : "&amp;ROUND(D13/D18,0)</f>
        <v>1 : 20</v>
      </c>
      <c r="E19" s="127"/>
      <c r="F19" s="37"/>
      <c r="G19" s="38"/>
      <c r="H19" s="137" t="s">
        <v>40</v>
      </c>
      <c r="I19" s="138"/>
      <c r="J19" s="138"/>
      <c r="K19" s="138"/>
      <c r="L19" s="138"/>
      <c r="M19" s="138"/>
      <c r="N19" s="138"/>
      <c r="O19" s="138"/>
      <c r="P19" s="138"/>
      <c r="Q19" s="146">
        <f>D16*D12</f>
        <v>14400</v>
      </c>
      <c r="R19" s="147"/>
      <c r="S19" s="147"/>
      <c r="T19" s="148"/>
      <c r="U19" s="41"/>
      <c r="V19" s="137" t="s">
        <v>40</v>
      </c>
      <c r="W19" s="138"/>
      <c r="X19" s="138"/>
      <c r="Y19" s="138"/>
      <c r="Z19" s="138"/>
      <c r="AA19" s="138"/>
      <c r="AB19" s="138"/>
      <c r="AC19" s="138"/>
      <c r="AD19" s="138"/>
      <c r="AE19" s="152">
        <f>D25*D12</f>
        <v>19440</v>
      </c>
      <c r="AF19" s="153"/>
      <c r="AG19" s="153"/>
      <c r="AH19" s="154"/>
    </row>
    <row r="20" spans="2:34" s="26" customFormat="1" ht="22.5" customHeight="1" thickBot="1">
      <c r="B20" s="27"/>
      <c r="C20" s="39"/>
      <c r="D20" s="40"/>
      <c r="E20" s="127"/>
      <c r="F20" s="37"/>
      <c r="G20" s="38"/>
      <c r="H20" s="137" t="s">
        <v>41</v>
      </c>
      <c r="I20" s="138"/>
      <c r="J20" s="138"/>
      <c r="K20" s="138"/>
      <c r="L20" s="138"/>
      <c r="M20" s="138"/>
      <c r="N20" s="138"/>
      <c r="O20" s="138"/>
      <c r="P20" s="138"/>
      <c r="Q20" s="146">
        <f>D12*D11*D10*D13-Q19</f>
        <v>33600</v>
      </c>
      <c r="R20" s="147"/>
      <c r="S20" s="147"/>
      <c r="T20" s="148"/>
      <c r="U20" s="41"/>
      <c r="V20" s="137" t="s">
        <v>41</v>
      </c>
      <c r="W20" s="138"/>
      <c r="X20" s="138"/>
      <c r="Y20" s="138"/>
      <c r="Z20" s="138"/>
      <c r="AA20" s="138"/>
      <c r="AB20" s="138"/>
      <c r="AC20" s="138"/>
      <c r="AD20" s="138"/>
      <c r="AE20" s="152">
        <f>D12*D11*D10*D13-AE19</f>
        <v>28560</v>
      </c>
      <c r="AF20" s="153"/>
      <c r="AG20" s="153"/>
      <c r="AH20" s="154"/>
    </row>
    <row r="21" spans="2:34" s="4" customFormat="1" ht="22.5" customHeight="1" thickTop="1" thickBot="1">
      <c r="B21" s="13"/>
      <c r="C21" s="14" t="s">
        <v>33</v>
      </c>
      <c r="D21" s="23">
        <v>1</v>
      </c>
      <c r="E21" s="127" t="s">
        <v>52</v>
      </c>
      <c r="F21" s="16"/>
      <c r="H21" s="137" t="s">
        <v>43</v>
      </c>
      <c r="I21" s="138"/>
      <c r="J21" s="138"/>
      <c r="K21" s="138"/>
      <c r="L21" s="138"/>
      <c r="M21" s="138"/>
      <c r="N21" s="138"/>
      <c r="O21" s="138"/>
      <c r="P21" s="138"/>
      <c r="Q21" s="134">
        <f>Q19*D14</f>
        <v>1440000</v>
      </c>
      <c r="R21" s="135"/>
      <c r="S21" s="135"/>
      <c r="T21" s="136"/>
      <c r="U21" s="41"/>
      <c r="V21" s="137" t="s">
        <v>43</v>
      </c>
      <c r="W21" s="138"/>
      <c r="X21" s="138"/>
      <c r="Y21" s="138"/>
      <c r="Z21" s="138"/>
      <c r="AA21" s="138"/>
      <c r="AB21" s="138"/>
      <c r="AC21" s="138"/>
      <c r="AD21" s="138"/>
      <c r="AE21" s="134">
        <f>AE19*D14</f>
        <v>1944000</v>
      </c>
      <c r="AF21" s="135"/>
      <c r="AG21" s="135"/>
      <c r="AH21" s="136"/>
    </row>
    <row r="22" spans="2:34" s="4" customFormat="1" ht="22.5" customHeight="1" thickTop="1">
      <c r="B22" s="13"/>
      <c r="C22" s="41"/>
      <c r="E22" s="127"/>
      <c r="F22" s="16"/>
      <c r="H22" s="137" t="s">
        <v>42</v>
      </c>
      <c r="I22" s="138"/>
      <c r="J22" s="138"/>
      <c r="K22" s="138"/>
      <c r="L22" s="138"/>
      <c r="M22" s="138"/>
      <c r="N22" s="138"/>
      <c r="O22" s="138"/>
      <c r="P22" s="138"/>
      <c r="Q22" s="134">
        <f>Q20*D14</f>
        <v>3360000</v>
      </c>
      <c r="R22" s="135"/>
      <c r="S22" s="135"/>
      <c r="T22" s="136"/>
      <c r="U22" s="41"/>
      <c r="V22" s="137" t="s">
        <v>42</v>
      </c>
      <c r="W22" s="138"/>
      <c r="X22" s="138"/>
      <c r="Y22" s="138"/>
      <c r="Z22" s="138"/>
      <c r="AA22" s="138"/>
      <c r="AB22" s="138"/>
      <c r="AC22" s="138"/>
      <c r="AD22" s="138"/>
      <c r="AE22" s="134">
        <f>AE20*D14</f>
        <v>2856000</v>
      </c>
      <c r="AF22" s="135"/>
      <c r="AG22" s="135"/>
      <c r="AH22" s="136"/>
    </row>
    <row r="23" spans="2:34" s="4" customFormat="1" ht="7.5" customHeight="1">
      <c r="B23" s="13"/>
      <c r="C23" s="41"/>
      <c r="E23" s="127"/>
      <c r="F23" s="16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2:34" s="4" customFormat="1" ht="22.5" customHeight="1" thickBot="1">
      <c r="B24" s="13"/>
      <c r="C24" s="14" t="s">
        <v>27</v>
      </c>
      <c r="D24" s="42">
        <f>D13-D18-D21</f>
        <v>18</v>
      </c>
      <c r="E24" s="43" t="s">
        <v>53</v>
      </c>
      <c r="F24" s="44"/>
      <c r="G24" s="17"/>
      <c r="H24" s="128" t="s">
        <v>48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30"/>
      <c r="AC24" s="131">
        <f>AE21-Q21</f>
        <v>504000</v>
      </c>
      <c r="AD24" s="132"/>
      <c r="AE24" s="132"/>
      <c r="AF24" s="132"/>
      <c r="AG24" s="132"/>
      <c r="AH24" s="133"/>
    </row>
    <row r="25" spans="2:34" s="4" customFormat="1" ht="22.5" customHeight="1" thickTop="1" thickBot="1">
      <c r="B25" s="13"/>
      <c r="C25" s="14" t="s">
        <v>35</v>
      </c>
      <c r="D25" s="45">
        <f>D24*D10*D7*D11</f>
        <v>405</v>
      </c>
      <c r="E25" s="149" t="str">
        <f>"This is the total number of productive hours you would get from your team of "&amp;D24&amp;" technicians after you moved "&amp;SUM(D18:D21)&amp;" of them into planner and scheduler positions."</f>
        <v>This is the total number of productive hours you would get from your team of 18 technicians after you moved 2 of them into planner and scheduler positions.</v>
      </c>
      <c r="F25" s="32"/>
      <c r="G25" s="17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  <c r="AD25" s="48"/>
      <c r="AE25" s="48"/>
      <c r="AF25" s="48"/>
      <c r="AG25" s="48"/>
      <c r="AH25" s="48"/>
    </row>
    <row r="26" spans="2:34" s="4" customFormat="1" ht="22.5" customHeight="1" thickTop="1" thickBot="1">
      <c r="B26" s="13"/>
      <c r="C26" s="41"/>
      <c r="D26" s="41"/>
      <c r="E26" s="149"/>
      <c r="F26" s="32"/>
      <c r="G26" s="17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D26" s="48"/>
      <c r="AE26" s="48"/>
      <c r="AF26" s="48"/>
      <c r="AG26" s="48"/>
      <c r="AH26" s="48"/>
    </row>
    <row r="27" spans="2:34" s="4" customFormat="1" ht="22.5" customHeight="1" thickTop="1" thickBot="1">
      <c r="B27" s="13"/>
      <c r="C27" s="14" t="s">
        <v>55</v>
      </c>
      <c r="D27" s="45">
        <f>D25-D16</f>
        <v>105</v>
      </c>
      <c r="E27" s="49"/>
      <c r="F27" s="32"/>
      <c r="G27" s="17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7"/>
      <c r="AD27" s="48"/>
      <c r="AE27" s="48"/>
      <c r="AF27" s="48"/>
      <c r="AG27" s="48"/>
      <c r="AH27" s="48"/>
    </row>
    <row r="28" spans="2:34" s="4" customFormat="1" ht="22.5" customHeight="1" thickTop="1" thickBot="1">
      <c r="B28" s="13"/>
      <c r="C28" s="50" t="s">
        <v>36</v>
      </c>
      <c r="D28" s="112">
        <f>(D25-D16)/D16</f>
        <v>0.35</v>
      </c>
      <c r="E28" s="127" t="str">
        <f>"This is the gain in productivity you have achieved with work management expressed in a percentage i.e. the extra "&amp;ROUND(D25-D16,0)&amp;" hours per week you get out of your team (without increasing staff numbers) copared to your orginal number of productive hours per week"</f>
        <v>This is the gain in productivity you have achieved with work management expressed in a percentage i.e. the extra 105 hours per week you get out of your team (without increasing staff numbers) copared to your orginal number of productive hours per week</v>
      </c>
      <c r="F28" s="16"/>
      <c r="G28" s="17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48"/>
      <c r="AE28" s="48"/>
      <c r="AF28" s="48"/>
      <c r="AG28" s="48"/>
      <c r="AH28" s="48"/>
    </row>
    <row r="29" spans="2:34" s="4" customFormat="1" ht="22.5" customHeight="1" thickTop="1">
      <c r="B29" s="13"/>
      <c r="C29" s="14"/>
      <c r="D29" s="51"/>
      <c r="E29" s="127"/>
      <c r="F29" s="16"/>
      <c r="G29" s="17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7"/>
      <c r="AD29" s="48"/>
      <c r="AE29" s="48"/>
      <c r="AF29" s="48"/>
      <c r="AG29" s="48"/>
      <c r="AH29" s="48"/>
    </row>
    <row r="30" spans="2:34" s="4" customFormat="1" ht="22.5" customHeight="1">
      <c r="B30" s="52"/>
      <c r="C30" s="53"/>
      <c r="D30" s="54"/>
      <c r="E30" s="150"/>
      <c r="F30" s="55"/>
      <c r="G30" s="1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7"/>
      <c r="AD30" s="48"/>
      <c r="AE30" s="48"/>
      <c r="AF30" s="48"/>
      <c r="AG30" s="48"/>
      <c r="AH30" s="48"/>
    </row>
    <row r="31" spans="2:34" s="4" customFormat="1" ht="22.5" customHeight="1">
      <c r="C31" s="56"/>
      <c r="D31" s="51"/>
      <c r="E31" s="57"/>
      <c r="F31" s="57"/>
      <c r="G31" s="17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  <c r="AD31" s="48"/>
      <c r="AE31" s="48"/>
      <c r="AF31" s="48"/>
      <c r="AG31" s="48"/>
      <c r="AH31" s="48"/>
    </row>
    <row r="32" spans="2:34" s="4" customFormat="1" ht="22.5" customHeight="1">
      <c r="G32" s="17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7"/>
      <c r="AD32" s="48"/>
      <c r="AE32" s="48"/>
      <c r="AF32" s="48"/>
      <c r="AG32" s="48"/>
      <c r="AH32" s="48"/>
    </row>
    <row r="33" spans="3:34" s="4" customFormat="1" ht="22.5" customHeight="1">
      <c r="G33" s="1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  <c r="AD33" s="48"/>
      <c r="AE33" s="48"/>
      <c r="AF33" s="48"/>
      <c r="AG33" s="48"/>
      <c r="AH33" s="48"/>
    </row>
    <row r="34" spans="3:34" s="4" customFormat="1" ht="22.5" customHeight="1">
      <c r="G34" s="17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  <c r="AD34" s="48"/>
      <c r="AE34" s="48"/>
      <c r="AF34" s="48"/>
      <c r="AG34" s="48"/>
      <c r="AH34" s="48"/>
    </row>
    <row r="35" spans="3:34" s="4" customFormat="1" ht="22.5" customHeight="1">
      <c r="C35" s="56"/>
      <c r="D35" s="51"/>
      <c r="E35" s="57"/>
      <c r="F35" s="57"/>
      <c r="G35" s="1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  <c r="AD35" s="48"/>
      <c r="AE35" s="48"/>
      <c r="AF35" s="48"/>
      <c r="AG35" s="48"/>
      <c r="AH35" s="48"/>
    </row>
    <row r="36" spans="3:34" s="26" customFormat="1" ht="22.5" customHeight="1">
      <c r="C36" s="56"/>
      <c r="D36" s="51"/>
      <c r="E36" s="57"/>
      <c r="F36" s="57"/>
      <c r="G36" s="3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3:34" s="26" customFormat="1" ht="22.5" customHeight="1">
      <c r="C37" s="56"/>
      <c r="D37" s="51"/>
      <c r="E37" s="57"/>
      <c r="F37" s="57"/>
      <c r="G37" s="3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3:34" s="26" customFormat="1" ht="22.5" customHeight="1">
      <c r="C38" s="58" t="s">
        <v>46</v>
      </c>
      <c r="D38" s="59">
        <f>D5</f>
        <v>0.3</v>
      </c>
      <c r="E38" s="60"/>
      <c r="F38" s="60"/>
      <c r="G38" s="38"/>
    </row>
    <row r="39" spans="3:34" s="4" customFormat="1" ht="22.5" customHeight="1">
      <c r="C39" s="58" t="s">
        <v>45</v>
      </c>
      <c r="D39" s="59">
        <f>1-D38</f>
        <v>0.7</v>
      </c>
      <c r="E39" s="60"/>
      <c r="F39" s="60"/>
      <c r="G39" s="17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3:34" s="4" customFormat="1" ht="22.5" customHeight="1">
      <c r="C40" s="58" t="s">
        <v>44</v>
      </c>
      <c r="D40" s="59">
        <f>D7</f>
        <v>0.45</v>
      </c>
      <c r="E40" s="60"/>
      <c r="F40" s="60"/>
      <c r="G40" s="1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3:34" s="4" customFormat="1" ht="22.5" customHeight="1">
      <c r="C41" s="58" t="s">
        <v>45</v>
      </c>
      <c r="D41" s="59">
        <f>1-D40</f>
        <v>0.55000000000000004</v>
      </c>
      <c r="E41" s="57"/>
      <c r="F41" s="57"/>
      <c r="G41" s="7"/>
    </row>
    <row r="42" spans="3:34" s="4" customFormat="1" ht="22.5" customHeight="1">
      <c r="C42" s="61"/>
      <c r="E42" s="57"/>
      <c r="F42" s="57"/>
      <c r="G42" s="7"/>
    </row>
    <row r="43" spans="3:34" s="4" customFormat="1" ht="22.5" customHeight="1">
      <c r="C43" s="61"/>
      <c r="E43" s="6"/>
      <c r="F43" s="6"/>
      <c r="G43" s="7"/>
    </row>
    <row r="44" spans="3:34" s="4" customFormat="1" ht="22.5" customHeight="1">
      <c r="C44" s="61"/>
      <c r="E44" s="6"/>
      <c r="F44" s="6"/>
      <c r="G44" s="7"/>
    </row>
    <row r="45" spans="3:34" s="4" customFormat="1" ht="22.5" customHeight="1">
      <c r="C45" s="61"/>
      <c r="E45" s="6"/>
      <c r="F45" s="6"/>
      <c r="G45" s="7"/>
    </row>
    <row r="46" spans="3:34" s="4" customFormat="1" ht="22.5" customHeight="1">
      <c r="C46" s="61"/>
      <c r="E46" s="6"/>
      <c r="F46" s="6"/>
      <c r="G46" s="7"/>
    </row>
    <row r="47" spans="3:34" s="4" customFormat="1" ht="22.5" customHeight="1">
      <c r="C47" s="62"/>
      <c r="D47" s="63"/>
      <c r="E47" s="6"/>
      <c r="F47" s="6"/>
      <c r="G47" s="7"/>
    </row>
    <row r="48" spans="3:34" s="4" customFormat="1" ht="22.5" customHeight="1">
      <c r="C48" s="62"/>
      <c r="D48" s="63"/>
      <c r="E48" s="6"/>
      <c r="F48" s="6"/>
      <c r="G48" s="7"/>
    </row>
    <row r="49" spans="3:34" s="4" customFormat="1" ht="22.5" customHeight="1">
      <c r="C49" s="62"/>
      <c r="D49" s="63"/>
      <c r="E49" s="6"/>
      <c r="F49" s="6"/>
      <c r="G49" s="7"/>
    </row>
    <row r="50" spans="3:34" s="4" customFormat="1" ht="22.5" customHeight="1">
      <c r="C50" s="62"/>
      <c r="D50" s="63"/>
      <c r="E50" s="6"/>
      <c r="F50" s="6"/>
      <c r="G50" s="7"/>
    </row>
    <row r="51" spans="3:34" s="4" customFormat="1" ht="22.5" customHeight="1">
      <c r="C51" s="62"/>
      <c r="D51" s="63"/>
      <c r="E51" s="6"/>
      <c r="F51" s="6"/>
      <c r="G51" s="7"/>
    </row>
    <row r="52" spans="3:34" s="4" customFormat="1" ht="22.5" customHeight="1">
      <c r="C52" s="62"/>
      <c r="D52" s="63"/>
      <c r="E52" s="6"/>
      <c r="F52" s="6"/>
      <c r="G52" s="7"/>
    </row>
    <row r="53" spans="3:34" s="4" customFormat="1" ht="22.5" customHeight="1">
      <c r="C53" s="62"/>
      <c r="D53" s="63"/>
      <c r="E53" s="6"/>
      <c r="F53" s="6"/>
      <c r="G53" s="7"/>
    </row>
    <row r="54" spans="3:34" ht="22.5" customHeight="1">
      <c r="E54" s="6"/>
      <c r="F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3:34" ht="22.5" customHeight="1">
      <c r="E55" s="6"/>
      <c r="F55" s="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</sheetData>
  <sheetProtection password="CDF4" sheet="1" objects="1" scenarios="1" selectLockedCells="1"/>
  <mergeCells count="35">
    <mergeCell ref="H2:AH2"/>
    <mergeCell ref="H4:T5"/>
    <mergeCell ref="V4:AH5"/>
    <mergeCell ref="H18:P18"/>
    <mergeCell ref="Q18:T18"/>
    <mergeCell ref="AE19:AH19"/>
    <mergeCell ref="H19:P19"/>
    <mergeCell ref="Q21:T21"/>
    <mergeCell ref="Q22:T22"/>
    <mergeCell ref="AE20:AH20"/>
    <mergeCell ref="AE21:AH21"/>
    <mergeCell ref="V19:AD19"/>
    <mergeCell ref="V20:AD20"/>
    <mergeCell ref="V21:AD21"/>
    <mergeCell ref="E25:E26"/>
    <mergeCell ref="E28:E30"/>
    <mergeCell ref="E18:E20"/>
    <mergeCell ref="G14:G15"/>
    <mergeCell ref="E16:E17"/>
    <mergeCell ref="E5:E6"/>
    <mergeCell ref="E7:E9"/>
    <mergeCell ref="H24:AB24"/>
    <mergeCell ref="AC24:AH24"/>
    <mergeCell ref="AE22:AH22"/>
    <mergeCell ref="V22:AD22"/>
    <mergeCell ref="G6:G7"/>
    <mergeCell ref="G16:G17"/>
    <mergeCell ref="V18:AE18"/>
    <mergeCell ref="AF18:AH18"/>
    <mergeCell ref="E21:E23"/>
    <mergeCell ref="H20:P20"/>
    <mergeCell ref="H21:P21"/>
    <mergeCell ref="H22:P22"/>
    <mergeCell ref="Q19:T19"/>
    <mergeCell ref="Q20:T20"/>
  </mergeCells>
  <conditionalFormatting sqref="D20">
    <cfRule type="iconSet" priority="1">
      <iconSet iconSet="3Symbols2" reverse="1">
        <cfvo type="percent" val="0"/>
        <cfvo type="num" val="20"/>
        <cfvo type="num" val="30"/>
      </iconSet>
    </cfRule>
  </conditionalFormatting>
  <hyperlinks>
    <hyperlink ref="H2" r:id="rId1"/>
  </hyperlinks>
  <pageMargins left="0.19685039370078741" right="0.19685039370078741" top="0.19685039370078741" bottom="0.19685039370078741" header="0.31496062992125984" footer="0.31496062992125984"/>
  <pageSetup paperSize="9" scale="74" orientation="landscape" r:id="rId2"/>
  <ignoredErrors>
    <ignoredError sqref="D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Title</vt:lpstr>
      <vt:lpstr>Step 1 - The Problem</vt:lpstr>
      <vt:lpstr>Step 3 - The Value</vt:lpstr>
      <vt:lpstr>'Step 1 - The Problem'!Print_Area</vt:lpstr>
      <vt:lpstr>'Step 3 - The Value'!Print_Area</vt:lpstr>
    </vt:vector>
  </TitlesOfParts>
  <Company>Arrow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Hupje</dc:creator>
  <cp:lastModifiedBy>Erik Hupje</cp:lastModifiedBy>
  <cp:lastPrinted>2016-08-11T01:30:45Z</cp:lastPrinted>
  <dcterms:created xsi:type="dcterms:W3CDTF">2016-08-05T01:16:19Z</dcterms:created>
  <dcterms:modified xsi:type="dcterms:W3CDTF">2018-12-05T00:13:38Z</dcterms:modified>
</cp:coreProperties>
</file>